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75" windowHeight="61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<sst xmlns="http://schemas.openxmlformats.org/spreadsheetml/2006/main" count="96" uniqueCount="42">
  <si>
    <t>53.354,45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</si>
  <si>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</si>
  <si>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</si>
  <si>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</si>
  <si>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</si>
  <si>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</si>
  <si>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</si>
  <si>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</si>
  <si>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</si>
  <si>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</si>
  <si>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</si>
  <si>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28</t>
  </si>
  <si>
    <t>Loâ soá</t>
  </si>
  <si>
    <t>Soá  loâ</t>
  </si>
  <si>
    <t>Heä soá 1,2</t>
  </si>
  <si>
    <t xml:space="preserve">Toång coäng  </t>
  </si>
  <si>
    <t>Ghi chuù</t>
  </si>
  <si>
    <t xml:space="preserve">Cuïm A  </t>
  </si>
  <si>
    <t xml:space="preserve">Cuïm D  </t>
  </si>
  <si>
    <t xml:space="preserve">Cuïm G </t>
  </si>
  <si>
    <t xml:space="preserve">Cuïm C   </t>
  </si>
  <si>
    <t xml:space="preserve">Cuïm F   </t>
  </si>
  <si>
    <t xml:space="preserve">Cuïm C  </t>
  </si>
  <si>
    <t xml:space="preserve">Cuïm B </t>
  </si>
  <si>
    <t xml:space="preserve">Cuïm E  </t>
  </si>
  <si>
    <t>Kyù hieäu loâ</t>
  </si>
  <si>
    <t>Thaønh tieàn 
(ñoàng)</t>
  </si>
  <si>
    <t xml:space="preserve"> 02 ñeán 12</t>
  </si>
  <si>
    <t>18 ñeán 24</t>
  </si>
  <si>
    <t>25 ñeán 34</t>
  </si>
  <si>
    <t>35 ñeán 37</t>
  </si>
  <si>
    <t>38 ñeán 50</t>
  </si>
  <si>
    <t xml:space="preserve">
07 ñeán 23</t>
  </si>
  <si>
    <t>04 ñeán 06</t>
  </si>
  <si>
    <t>Dieän tích
 (m2/loâ)</t>
  </si>
  <si>
    <t xml:space="preserve">Vò trí I </t>
  </si>
  <si>
    <t>Vò trí II</t>
  </si>
  <si>
    <t>Vò trí III</t>
  </si>
  <si>
    <t xml:space="preserve">  (Hai möôi moát tyû, saùu traêm möôøi baûy trieäu, hai traêm naêm möôi saùu ngaøn, ba traêm ñoàng)</t>
  </si>
  <si>
    <t>(Keøm theo Quyeát ñònh soá 2108/QÑ-UBND ngaøy 30/7/2009 cuûa UBND tænh)</t>
  </si>
  <si>
    <t>Ñôn giaù 
(ñoàng /m2)</t>
  </si>
  <si>
    <t>BAÛNG CHI TIEÁT 
GIAÙ KHÔÛI ÑIEÅM ÑEÅ BAÙN ÑAÁU GIAÙ ÑAÁT QUY HOAÏCH KHU DAÂN CÖ 
ÑÒA CHÆ: AÁP 1A, TT LOÄC NINH, HUYEÄN LOÄC NINH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</si>
</sst>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8">
    <font>
      <sz val="10"/>
      <name val="Arial"/>
      <family val="0"/>
    </font>
    <font>
      <sz val="8"/>
      <name val="Arial"/>
      <family val="0"/>
    </font>
    <font>
      <sz val="14"/>
      <name val="Times New Roman"/>
      <family val="1"/>
    </font>
    <font>
      <b/>
      <sz val="14"/>
      <name val="VNI-Times"/>
      <family val="0"/>
    </font>
    <font>
      <sz val="12"/>
      <name val="VNI-Times"/>
      <family val="0"/>
    </font>
    <font>
      <i/>
      <sz val="14"/>
      <name val="VNI-Times"/>
      <family val="0"/>
    </font>
    <font>
      <b/>
      <sz val="12"/>
      <name val="VNI-Times"/>
      <family val="0"/>
    </font>
    <font>
      <sz val="13"/>
      <name val="VNI-Times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/>
    </xf>
    <xf numFmtId="3" fontId="6" fillId="0" borderId="1" xfId="0" applyNumberFormat="1" applyFont="1" applyBorder="1" applyAlignment="1">
      <alignment horizontal="center"/>
    </xf>
    <xf numFmtId="4" fontId="6" fillId="0" borderId="1" xfId="0" applyNumberFormat="1" applyFont="1" applyBorder="1" applyAlignment="1">
      <alignment/>
    </xf>
    <xf numFmtId="0" fontId="6" fillId="0" borderId="1" xfId="0" applyFont="1" applyBorder="1" applyAlignment="1">
      <alignment/>
    </xf>
    <xf numFmtId="3" fontId="6" fillId="0" borderId="1" xfId="0" applyNumberFormat="1" applyFont="1" applyBorder="1" applyAlignment="1">
      <alignment/>
    </xf>
    <xf numFmtId="0" fontId="6" fillId="0" borderId="1" xfId="0" applyFont="1" applyBorder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4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3" fontId="6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/>
    </xf>
    <xf numFmtId="4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" fontId="4" fillId="0" borderId="1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3" fontId="6" fillId="0" borderId="1" xfId="0" applyNumberFormat="1" applyFont="1" applyBorder="1" applyAlignment="1">
      <alignment horizontal="left"/>
    </xf>
    <xf numFmtId="3" fontId="4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left"/>
    </xf>
    <xf numFmtId="4" fontId="4" fillId="0" borderId="1" xfId="0" applyNumberFormat="1" applyFont="1" applyBorder="1" applyAlignment="1">
      <alignment horizontal="right" vertical="center"/>
    </xf>
    <xf numFmtId="49" fontId="4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7" fillId="0" borderId="2" xfId="0" applyFont="1" applyBorder="1" applyAlignment="1">
      <alignment horizontal="center" wrapText="1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4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3</xdr:col>
      <xdr:colOff>47625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57150" y="0"/>
          <a:ext cx="2419350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123825</xdr:colOff>
      <xdr:row>2</xdr:row>
      <xdr:rowOff>38100</xdr:rowOff>
    </xdr:from>
    <xdr:to>
      <xdr:col>5</xdr:col>
      <xdr:colOff>257175</xdr:colOff>
      <xdr:row>2</xdr:row>
      <xdr:rowOff>38100</xdr:rowOff>
    </xdr:to>
    <xdr:sp>
      <xdr:nvSpPr>
        <xdr:cNvPr id="2" name="Line 4"/>
        <xdr:cNvSpPr>
          <a:spLocks/>
        </xdr:cNvSpPr>
      </xdr:nvSpPr>
      <xdr:spPr>
        <a:xfrm>
          <a:off x="1914525" y="1057275"/>
          <a:ext cx="2533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0"/>
  <sheetViews>
    <sheetView tabSelected="1" workbookViewId="0" topLeftCell="A1">
      <selection activeCell="A1" sqref="A1:G1"/>
    </sheetView>
  </sheetViews>
  <sheetFormatPr defaultColWidth="9.140625" defaultRowHeight="12.75"/>
  <cols>
    <col min="1" max="1" width="13.28125" style="2" customWidth="1"/>
    <col min="2" max="2" width="13.57421875" style="38" customWidth="1"/>
    <col min="3" max="3" width="9.57421875" style="39" customWidth="1"/>
    <col min="4" max="4" width="14.140625" style="40" customWidth="1"/>
    <col min="5" max="5" width="12.28125" style="41" customWidth="1"/>
    <col min="6" max="6" width="20.00390625" style="41" customWidth="1"/>
    <col min="7" max="7" width="9.57421875" style="2" bestFit="1" customWidth="1"/>
    <col min="8" max="8" width="15.421875" style="2" bestFit="1" customWidth="1"/>
    <col min="9" max="16384" width="9.140625" style="2" customWidth="1"/>
  </cols>
  <sheetData>
    <row r="1" spans="1:7" ht="62.25" customHeight="1">
      <c r="A1" s="1" t="s">
        <v>41</v>
      </c>
      <c r="B1" s="1"/>
      <c r="C1" s="1"/>
      <c r="D1" s="1"/>
      <c r="E1" s="1"/>
      <c r="F1" s="1"/>
      <c r="G1" s="1"/>
    </row>
    <row r="2" spans="1:7" ht="18" customHeight="1">
      <c r="A2" s="3" t="s">
        <v>39</v>
      </c>
      <c r="B2" s="3"/>
      <c r="C2" s="3"/>
      <c r="D2" s="3"/>
      <c r="E2" s="3"/>
      <c r="F2" s="3"/>
      <c r="G2" s="3"/>
    </row>
    <row r="4" spans="1:7" ht="36">
      <c r="A4" s="4" t="s">
        <v>25</v>
      </c>
      <c r="B4" s="5" t="s">
        <v>12</v>
      </c>
      <c r="C4" s="6" t="s">
        <v>13</v>
      </c>
      <c r="D4" s="7" t="s">
        <v>34</v>
      </c>
      <c r="E4" s="8" t="s">
        <v>40</v>
      </c>
      <c r="F4" s="8" t="s">
        <v>26</v>
      </c>
      <c r="G4" s="4" t="s">
        <v>16</v>
      </c>
    </row>
    <row r="5" spans="1:7" s="15" customFormat="1" ht="18">
      <c r="A5" s="9" t="s">
        <v>35</v>
      </c>
      <c r="B5" s="9"/>
      <c r="C5" s="10">
        <f>SUM(C6,C19,C23)</f>
        <v>55</v>
      </c>
      <c r="D5" s="11">
        <f>SUM(D6,D19,D23)</f>
        <v>13427.3</v>
      </c>
      <c r="E5" s="12"/>
      <c r="F5" s="13">
        <f>SUM(F6,F19,F23)</f>
        <v>8783112000</v>
      </c>
      <c r="G5" s="14"/>
    </row>
    <row r="6" spans="1:7" s="15" customFormat="1" ht="18">
      <c r="A6" s="9" t="s">
        <v>17</v>
      </c>
      <c r="B6" s="9"/>
      <c r="C6" s="16">
        <f>SUM(C7:C18)</f>
        <v>51</v>
      </c>
      <c r="D6" s="17">
        <f>D7+D8*11+D9+D10+D11+D12+D13+D14*7+D15*10+D16*3+D17*13+D18</f>
        <v>12732.17</v>
      </c>
      <c r="E6" s="18"/>
      <c r="F6" s="19">
        <f>SUM(F7:F18)</f>
        <v>8309743000</v>
      </c>
      <c r="G6" s="14"/>
    </row>
    <row r="7" spans="1:7" ht="17.25">
      <c r="A7" s="20"/>
      <c r="B7" s="21" t="s">
        <v>1</v>
      </c>
      <c r="C7" s="22">
        <v>1</v>
      </c>
      <c r="D7" s="23">
        <v>260.25</v>
      </c>
      <c r="E7" s="24">
        <f>650000*1.2</f>
        <v>780000</v>
      </c>
      <c r="F7" s="24">
        <f>E7*D7</f>
        <v>202995000</v>
      </c>
      <c r="G7" s="20" t="s">
        <v>14</v>
      </c>
    </row>
    <row r="8" spans="1:7" ht="17.25">
      <c r="A8" s="20"/>
      <c r="B8" s="21" t="s">
        <v>27</v>
      </c>
      <c r="C8" s="22">
        <v>11</v>
      </c>
      <c r="D8" s="23">
        <v>227.07</v>
      </c>
      <c r="E8" s="24">
        <v>650000</v>
      </c>
      <c r="F8" s="24">
        <f>E8*D8*C8</f>
        <v>1623550500</v>
      </c>
      <c r="G8" s="20"/>
    </row>
    <row r="9" spans="1:7" ht="17.25">
      <c r="A9" s="20"/>
      <c r="B9" s="21">
        <v>13</v>
      </c>
      <c r="C9" s="22">
        <v>1</v>
      </c>
      <c r="D9" s="23">
        <v>260.35</v>
      </c>
      <c r="E9" s="24">
        <v>650000</v>
      </c>
      <c r="F9" s="24">
        <f aca="true" t="shared" si="0" ref="F9:F18">E9*D9*C9</f>
        <v>169227500</v>
      </c>
      <c r="G9" s="20"/>
    </row>
    <row r="10" spans="1:7" ht="17.25">
      <c r="A10" s="20"/>
      <c r="B10" s="21">
        <v>14</v>
      </c>
      <c r="C10" s="22">
        <v>1</v>
      </c>
      <c r="D10" s="23">
        <v>238.49</v>
      </c>
      <c r="E10" s="24">
        <v>650000</v>
      </c>
      <c r="F10" s="24">
        <f t="shared" si="0"/>
        <v>155018500</v>
      </c>
      <c r="G10" s="20"/>
    </row>
    <row r="11" spans="1:7" ht="17.25">
      <c r="A11" s="20"/>
      <c r="B11" s="21">
        <v>15</v>
      </c>
      <c r="C11" s="22">
        <v>1</v>
      </c>
      <c r="D11" s="23">
        <v>238.55</v>
      </c>
      <c r="E11" s="24">
        <v>650000</v>
      </c>
      <c r="F11" s="24">
        <f t="shared" si="0"/>
        <v>155057500</v>
      </c>
      <c r="G11" s="20"/>
    </row>
    <row r="12" spans="1:7" ht="17.25">
      <c r="A12" s="20"/>
      <c r="B12" s="21">
        <v>16</v>
      </c>
      <c r="C12" s="22">
        <v>1</v>
      </c>
      <c r="D12" s="23">
        <v>238.61</v>
      </c>
      <c r="E12" s="24">
        <v>650000</v>
      </c>
      <c r="F12" s="24">
        <f t="shared" si="0"/>
        <v>155096500</v>
      </c>
      <c r="G12" s="20"/>
    </row>
    <row r="13" spans="1:7" ht="17.25">
      <c r="A13" s="20"/>
      <c r="B13" s="21">
        <v>17</v>
      </c>
      <c r="C13" s="22">
        <v>1</v>
      </c>
      <c r="D13" s="23">
        <v>238.37</v>
      </c>
      <c r="E13" s="24">
        <v>650000</v>
      </c>
      <c r="F13" s="24">
        <f t="shared" si="0"/>
        <v>154940500</v>
      </c>
      <c r="G13" s="20"/>
    </row>
    <row r="14" spans="1:7" ht="17.25">
      <c r="A14" s="20"/>
      <c r="B14" s="21" t="s">
        <v>28</v>
      </c>
      <c r="C14" s="22">
        <v>7</v>
      </c>
      <c r="D14" s="23">
        <v>238</v>
      </c>
      <c r="E14" s="24">
        <v>650000</v>
      </c>
      <c r="F14" s="24">
        <f t="shared" si="0"/>
        <v>1082900000</v>
      </c>
      <c r="G14" s="20"/>
    </row>
    <row r="15" spans="1:7" ht="17.25">
      <c r="A15" s="20"/>
      <c r="B15" s="21" t="s">
        <v>29</v>
      </c>
      <c r="C15" s="22">
        <v>10</v>
      </c>
      <c r="D15" s="23">
        <v>294.24</v>
      </c>
      <c r="E15" s="24">
        <v>650000</v>
      </c>
      <c r="F15" s="24">
        <f t="shared" si="0"/>
        <v>1912560000</v>
      </c>
      <c r="G15" s="20"/>
    </row>
    <row r="16" spans="1:7" ht="17.25">
      <c r="A16" s="20"/>
      <c r="B16" s="21" t="s">
        <v>30</v>
      </c>
      <c r="C16" s="22">
        <v>3</v>
      </c>
      <c r="D16" s="23">
        <v>255.39</v>
      </c>
      <c r="E16" s="24">
        <v>650000</v>
      </c>
      <c r="F16" s="24">
        <f t="shared" si="0"/>
        <v>498010500</v>
      </c>
      <c r="G16" s="20"/>
    </row>
    <row r="17" spans="1:7" ht="17.25">
      <c r="A17" s="20"/>
      <c r="B17" s="21" t="s">
        <v>31</v>
      </c>
      <c r="C17" s="22">
        <v>13</v>
      </c>
      <c r="D17" s="23">
        <v>238.01</v>
      </c>
      <c r="E17" s="24">
        <v>650000</v>
      </c>
      <c r="F17" s="24">
        <f t="shared" si="0"/>
        <v>2011184500</v>
      </c>
      <c r="G17" s="20"/>
    </row>
    <row r="18" spans="1:7" ht="17.25">
      <c r="A18" s="20"/>
      <c r="B18" s="21">
        <v>51</v>
      </c>
      <c r="C18" s="22">
        <v>1</v>
      </c>
      <c r="D18" s="23">
        <v>291.08</v>
      </c>
      <c r="E18" s="24">
        <v>650000</v>
      </c>
      <c r="F18" s="24">
        <f t="shared" si="0"/>
        <v>189202000</v>
      </c>
      <c r="G18" s="20"/>
    </row>
    <row r="19" spans="1:7" ht="18">
      <c r="A19" s="9" t="s">
        <v>18</v>
      </c>
      <c r="B19" s="9"/>
      <c r="C19" s="16">
        <f>SUM(C20:C22)</f>
        <v>3</v>
      </c>
      <c r="D19" s="17">
        <f>SUM(D20:D22)</f>
        <v>519.79</v>
      </c>
      <c r="E19" s="19"/>
      <c r="F19" s="19">
        <f>SUM(F20:F22)</f>
        <v>359398000</v>
      </c>
      <c r="G19" s="20"/>
    </row>
    <row r="20" spans="1:7" ht="17.25">
      <c r="A20" s="20"/>
      <c r="B20" s="21">
        <v>26</v>
      </c>
      <c r="C20" s="22">
        <v>1</v>
      </c>
      <c r="D20" s="23">
        <v>165.65</v>
      </c>
      <c r="E20" s="24">
        <f>650000*1.2</f>
        <v>780000</v>
      </c>
      <c r="F20" s="24">
        <f>E20*D20*C20</f>
        <v>129207000</v>
      </c>
      <c r="G20" s="20" t="s">
        <v>14</v>
      </c>
    </row>
    <row r="21" spans="1:7" ht="17.25">
      <c r="A21" s="20"/>
      <c r="B21" s="21">
        <v>27</v>
      </c>
      <c r="C21" s="22">
        <v>1</v>
      </c>
      <c r="D21" s="23">
        <v>173.17</v>
      </c>
      <c r="E21" s="24">
        <v>650000</v>
      </c>
      <c r="F21" s="24">
        <f>E21*D21*C21</f>
        <v>112560499.99999999</v>
      </c>
      <c r="G21" s="20"/>
    </row>
    <row r="22" spans="1:7" ht="17.25">
      <c r="A22" s="20"/>
      <c r="B22" s="21" t="s">
        <v>11</v>
      </c>
      <c r="C22" s="22">
        <v>1</v>
      </c>
      <c r="D22" s="23">
        <v>180.97</v>
      </c>
      <c r="E22" s="24">
        <v>650000</v>
      </c>
      <c r="F22" s="24">
        <f>E22*D22*C22</f>
        <v>117630500</v>
      </c>
      <c r="G22" s="20"/>
    </row>
    <row r="23" spans="1:7" ht="18">
      <c r="A23" s="25" t="s">
        <v>19</v>
      </c>
      <c r="B23" s="25"/>
      <c r="C23" s="10">
        <f>SUM(C24)</f>
        <v>1</v>
      </c>
      <c r="D23" s="17">
        <f>D24</f>
        <v>175.34</v>
      </c>
      <c r="E23" s="19"/>
      <c r="F23" s="19">
        <f>SUM(F24)</f>
        <v>113971000</v>
      </c>
      <c r="G23" s="20"/>
    </row>
    <row r="24" spans="1:7" ht="17.25">
      <c r="A24" s="20"/>
      <c r="B24" s="21">
        <v>30</v>
      </c>
      <c r="C24" s="22">
        <v>1</v>
      </c>
      <c r="D24" s="23">
        <v>175.34</v>
      </c>
      <c r="E24" s="24">
        <v>650000</v>
      </c>
      <c r="F24" s="24">
        <f>E24*D24*C24</f>
        <v>113971000</v>
      </c>
      <c r="G24" s="20"/>
    </row>
    <row r="25" spans="1:7" ht="18">
      <c r="A25" s="9" t="s">
        <v>36</v>
      </c>
      <c r="B25" s="9"/>
      <c r="C25" s="16">
        <f>SUM(C26,C32,C45,C69)</f>
        <v>77</v>
      </c>
      <c r="D25" s="11">
        <f>SUM(D26,D32,D45,D69)</f>
        <v>14714.699999999999</v>
      </c>
      <c r="E25" s="12"/>
      <c r="F25" s="13">
        <f>SUM(F26,F32,F45,F69)</f>
        <v>6697536300</v>
      </c>
      <c r="G25" s="20"/>
    </row>
    <row r="26" spans="1:7" ht="18">
      <c r="A26" s="9" t="s">
        <v>18</v>
      </c>
      <c r="B26" s="9"/>
      <c r="C26" s="16">
        <f>SUM(C27:C31)</f>
        <v>23</v>
      </c>
      <c r="D26" s="17">
        <f>D27+D28+D29*17+D30*3+D31</f>
        <v>4418.37</v>
      </c>
      <c r="E26" s="26">
        <v>450000</v>
      </c>
      <c r="F26" s="19">
        <f>SUM(F27:F31)</f>
        <v>2027089800</v>
      </c>
      <c r="G26" s="20"/>
    </row>
    <row r="27" spans="1:7" ht="18">
      <c r="A27" s="27"/>
      <c r="B27" s="21" t="s">
        <v>2</v>
      </c>
      <c r="C27" s="22">
        <v>1</v>
      </c>
      <c r="D27" s="28">
        <v>190</v>
      </c>
      <c r="E27" s="26">
        <f>450000*1.2</f>
        <v>540000</v>
      </c>
      <c r="F27" s="26">
        <f>E27*D27*C27</f>
        <v>102600000</v>
      </c>
      <c r="G27" s="20" t="s">
        <v>14</v>
      </c>
    </row>
    <row r="28" spans="1:7" ht="18">
      <c r="A28" s="27"/>
      <c r="B28" s="21" t="s">
        <v>3</v>
      </c>
      <c r="C28" s="22">
        <v>1</v>
      </c>
      <c r="D28" s="28">
        <v>190</v>
      </c>
      <c r="E28" s="26">
        <v>450000</v>
      </c>
      <c r="F28" s="26">
        <f>E28*D28*C28</f>
        <v>85500000</v>
      </c>
      <c r="G28" s="20"/>
    </row>
    <row r="29" spans="1:7" ht="19.5" customHeight="1">
      <c r="A29" s="20"/>
      <c r="B29" s="29" t="s">
        <v>32</v>
      </c>
      <c r="C29" s="30">
        <v>17</v>
      </c>
      <c r="D29" s="28">
        <v>190</v>
      </c>
      <c r="E29" s="26">
        <v>450000</v>
      </c>
      <c r="F29" s="26">
        <f>E29*D29*C29</f>
        <v>1453500000</v>
      </c>
      <c r="G29" s="20"/>
    </row>
    <row r="30" spans="1:7" ht="17.25">
      <c r="A30" s="20"/>
      <c r="B30" s="21" t="s">
        <v>33</v>
      </c>
      <c r="C30" s="22">
        <v>3</v>
      </c>
      <c r="D30" s="23">
        <v>189</v>
      </c>
      <c r="E30" s="24">
        <v>450000</v>
      </c>
      <c r="F30" s="26">
        <f>E30*D30*C30</f>
        <v>255150000</v>
      </c>
      <c r="G30" s="20"/>
    </row>
    <row r="31" spans="1:7" ht="17.25">
      <c r="A31" s="20"/>
      <c r="B31" s="21">
        <v>24</v>
      </c>
      <c r="C31" s="22">
        <v>1</v>
      </c>
      <c r="D31" s="23">
        <v>241.37</v>
      </c>
      <c r="E31" s="24">
        <f>450000*1.2</f>
        <v>540000</v>
      </c>
      <c r="F31" s="26">
        <f>E31*D31*C31</f>
        <v>130339800</v>
      </c>
      <c r="G31" s="20" t="s">
        <v>14</v>
      </c>
    </row>
    <row r="32" spans="1:7" ht="18">
      <c r="A32" s="9" t="s">
        <v>19</v>
      </c>
      <c r="B32" s="9"/>
      <c r="C32" s="16">
        <f>SUM(C33:C44)</f>
        <v>12</v>
      </c>
      <c r="D32" s="17">
        <f>SUM(D33:D44)</f>
        <v>2352.1699999999996</v>
      </c>
      <c r="E32" s="19"/>
      <c r="F32" s="19">
        <f>SUM(F33:F44)</f>
        <v>1058476500</v>
      </c>
      <c r="G32" s="20"/>
    </row>
    <row r="33" spans="1:7" ht="17.25">
      <c r="A33" s="20"/>
      <c r="B33" s="21" t="s">
        <v>1</v>
      </c>
      <c r="C33" s="22">
        <v>1</v>
      </c>
      <c r="D33" s="23">
        <v>220.52</v>
      </c>
      <c r="E33" s="24">
        <v>450000</v>
      </c>
      <c r="F33" s="24">
        <f>E33*D33</f>
        <v>99234000</v>
      </c>
      <c r="G33" s="20"/>
    </row>
    <row r="34" spans="1:7" ht="17.25">
      <c r="A34" s="20"/>
      <c r="B34" s="21" t="s">
        <v>2</v>
      </c>
      <c r="C34" s="22">
        <v>1</v>
      </c>
      <c r="D34" s="23">
        <v>205.12</v>
      </c>
      <c r="E34" s="24">
        <v>450000</v>
      </c>
      <c r="F34" s="24">
        <f aca="true" t="shared" si="1" ref="F34:F44">E34*D34</f>
        <v>92304000</v>
      </c>
      <c r="G34" s="20"/>
    </row>
    <row r="35" spans="1:7" ht="17.25">
      <c r="A35" s="20"/>
      <c r="B35" s="21" t="s">
        <v>3</v>
      </c>
      <c r="C35" s="22">
        <v>1</v>
      </c>
      <c r="D35" s="23">
        <v>211.85</v>
      </c>
      <c r="E35" s="24">
        <v>450000</v>
      </c>
      <c r="F35" s="24">
        <f t="shared" si="1"/>
        <v>95332500</v>
      </c>
      <c r="G35" s="20"/>
    </row>
    <row r="36" spans="1:7" ht="17.25">
      <c r="A36" s="20"/>
      <c r="B36" s="21" t="s">
        <v>4</v>
      </c>
      <c r="C36" s="22">
        <v>1</v>
      </c>
      <c r="D36" s="23">
        <v>234.97</v>
      </c>
      <c r="E36" s="24">
        <v>450000</v>
      </c>
      <c r="F36" s="24">
        <f t="shared" si="1"/>
        <v>105736500</v>
      </c>
      <c r="G36" s="20"/>
    </row>
    <row r="37" spans="1:7" ht="17.25">
      <c r="A37" s="20"/>
      <c r="B37" s="21" t="s">
        <v>5</v>
      </c>
      <c r="C37" s="22">
        <v>1</v>
      </c>
      <c r="D37" s="23">
        <v>185.77</v>
      </c>
      <c r="E37" s="24">
        <v>450000</v>
      </c>
      <c r="F37" s="24">
        <f t="shared" si="1"/>
        <v>83596500</v>
      </c>
      <c r="G37" s="20"/>
    </row>
    <row r="38" spans="1:7" ht="17.25">
      <c r="A38" s="20"/>
      <c r="B38" s="21" t="s">
        <v>6</v>
      </c>
      <c r="C38" s="22">
        <v>1</v>
      </c>
      <c r="D38" s="23">
        <v>185.53</v>
      </c>
      <c r="E38" s="24">
        <v>450000</v>
      </c>
      <c r="F38" s="24">
        <f t="shared" si="1"/>
        <v>83488500</v>
      </c>
      <c r="G38" s="20"/>
    </row>
    <row r="39" spans="1:7" ht="17.25">
      <c r="A39" s="20"/>
      <c r="B39" s="21" t="s">
        <v>7</v>
      </c>
      <c r="C39" s="22">
        <v>1</v>
      </c>
      <c r="D39" s="23">
        <v>185.3</v>
      </c>
      <c r="E39" s="24">
        <v>450000</v>
      </c>
      <c r="F39" s="24">
        <f t="shared" si="1"/>
        <v>83385000</v>
      </c>
      <c r="G39" s="20"/>
    </row>
    <row r="40" spans="1:7" ht="17.25">
      <c r="A40" s="20"/>
      <c r="B40" s="21" t="s">
        <v>8</v>
      </c>
      <c r="C40" s="22">
        <v>1</v>
      </c>
      <c r="D40" s="23">
        <v>185.07</v>
      </c>
      <c r="E40" s="24">
        <v>450000</v>
      </c>
      <c r="F40" s="24">
        <f t="shared" si="1"/>
        <v>83281500</v>
      </c>
      <c r="G40" s="20"/>
    </row>
    <row r="41" spans="1:7" ht="17.25">
      <c r="A41" s="20"/>
      <c r="B41" s="21" t="s">
        <v>9</v>
      </c>
      <c r="C41" s="22">
        <v>1</v>
      </c>
      <c r="D41" s="23">
        <v>184.83</v>
      </c>
      <c r="E41" s="24">
        <v>450000</v>
      </c>
      <c r="F41" s="24">
        <f t="shared" si="1"/>
        <v>83173500</v>
      </c>
      <c r="G41" s="20"/>
    </row>
    <row r="42" spans="1:7" ht="17.25">
      <c r="A42" s="20"/>
      <c r="B42" s="21">
        <v>10</v>
      </c>
      <c r="C42" s="22">
        <v>1</v>
      </c>
      <c r="D42" s="23">
        <v>184.6</v>
      </c>
      <c r="E42" s="24">
        <v>450000</v>
      </c>
      <c r="F42" s="24">
        <f t="shared" si="1"/>
        <v>83070000</v>
      </c>
      <c r="G42" s="20"/>
    </row>
    <row r="43" spans="1:7" ht="17.25">
      <c r="A43" s="20"/>
      <c r="B43" s="21">
        <v>11</v>
      </c>
      <c r="C43" s="22">
        <v>1</v>
      </c>
      <c r="D43" s="23">
        <v>184.48</v>
      </c>
      <c r="E43" s="24">
        <v>450000</v>
      </c>
      <c r="F43" s="24">
        <f t="shared" si="1"/>
        <v>83016000</v>
      </c>
      <c r="G43" s="20"/>
    </row>
    <row r="44" spans="1:7" ht="17.25">
      <c r="A44" s="20"/>
      <c r="B44" s="21">
        <v>12</v>
      </c>
      <c r="C44" s="22">
        <v>1</v>
      </c>
      <c r="D44" s="23">
        <v>184.13</v>
      </c>
      <c r="E44" s="24">
        <v>450000</v>
      </c>
      <c r="F44" s="24">
        <f t="shared" si="1"/>
        <v>82858500</v>
      </c>
      <c r="G44" s="20"/>
    </row>
    <row r="45" spans="1:7" ht="18">
      <c r="A45" s="9" t="s">
        <v>20</v>
      </c>
      <c r="B45" s="9"/>
      <c r="C45" s="16">
        <f>SUM(C46:C68)</f>
        <v>23</v>
      </c>
      <c r="D45" s="17">
        <f>SUM(D46:D68)</f>
        <v>4333.16</v>
      </c>
      <c r="E45" s="19"/>
      <c r="F45" s="19">
        <f>SUM(F46:F68)</f>
        <v>1987020000</v>
      </c>
      <c r="G45" s="20"/>
    </row>
    <row r="46" spans="1:7" ht="17.25">
      <c r="A46" s="20"/>
      <c r="B46" s="21">
        <v>26</v>
      </c>
      <c r="C46" s="22">
        <v>1</v>
      </c>
      <c r="D46" s="23">
        <v>189.78</v>
      </c>
      <c r="E46" s="24">
        <f>450000*1.2</f>
        <v>540000</v>
      </c>
      <c r="F46" s="24">
        <f>E46*D46</f>
        <v>102481200</v>
      </c>
      <c r="G46" s="20" t="s">
        <v>14</v>
      </c>
    </row>
    <row r="47" spans="1:7" ht="17.25">
      <c r="A47" s="20"/>
      <c r="B47" s="21">
        <v>27</v>
      </c>
      <c r="C47" s="22">
        <v>1</v>
      </c>
      <c r="D47" s="23">
        <v>189.34</v>
      </c>
      <c r="E47" s="24">
        <v>450000</v>
      </c>
      <c r="F47" s="24">
        <f aca="true" t="shared" si="2" ref="F47:F68">E47*D47</f>
        <v>85203000</v>
      </c>
      <c r="G47" s="20"/>
    </row>
    <row r="48" spans="1:7" ht="17.25">
      <c r="A48" s="20"/>
      <c r="B48" s="21">
        <v>28</v>
      </c>
      <c r="C48" s="22">
        <v>1</v>
      </c>
      <c r="D48" s="23">
        <v>189.35</v>
      </c>
      <c r="E48" s="24">
        <v>450000</v>
      </c>
      <c r="F48" s="24">
        <f t="shared" si="2"/>
        <v>85207500</v>
      </c>
      <c r="G48" s="20"/>
    </row>
    <row r="49" spans="1:7" ht="17.25">
      <c r="A49" s="20"/>
      <c r="B49" s="21">
        <v>29</v>
      </c>
      <c r="C49" s="22">
        <v>1</v>
      </c>
      <c r="D49" s="23">
        <v>188.89</v>
      </c>
      <c r="E49" s="24">
        <v>450000</v>
      </c>
      <c r="F49" s="24">
        <f t="shared" si="2"/>
        <v>85000500</v>
      </c>
      <c r="G49" s="20"/>
    </row>
    <row r="50" spans="1:7" ht="17.25">
      <c r="A50" s="20"/>
      <c r="B50" s="21">
        <v>30</v>
      </c>
      <c r="C50" s="22">
        <v>1</v>
      </c>
      <c r="D50" s="23">
        <v>188.77</v>
      </c>
      <c r="E50" s="24">
        <v>450000</v>
      </c>
      <c r="F50" s="24">
        <f t="shared" si="2"/>
        <v>84946500</v>
      </c>
      <c r="G50" s="20"/>
    </row>
    <row r="51" spans="1:7" ht="17.25">
      <c r="A51" s="20"/>
      <c r="B51" s="21">
        <v>31</v>
      </c>
      <c r="C51" s="22">
        <v>1</v>
      </c>
      <c r="D51" s="23">
        <v>188.16</v>
      </c>
      <c r="E51" s="24">
        <v>450000</v>
      </c>
      <c r="F51" s="24">
        <f t="shared" si="2"/>
        <v>84672000</v>
      </c>
      <c r="G51" s="20"/>
    </row>
    <row r="52" spans="1:7" ht="17.25">
      <c r="A52" s="20"/>
      <c r="B52" s="21">
        <v>32</v>
      </c>
      <c r="C52" s="22">
        <v>1</v>
      </c>
      <c r="D52" s="23">
        <v>187.87</v>
      </c>
      <c r="E52" s="24">
        <v>450000</v>
      </c>
      <c r="F52" s="24">
        <f t="shared" si="2"/>
        <v>84541500</v>
      </c>
      <c r="G52" s="20"/>
    </row>
    <row r="53" spans="1:7" ht="17.25">
      <c r="A53" s="20"/>
      <c r="B53" s="21">
        <v>33</v>
      </c>
      <c r="C53" s="22">
        <v>1</v>
      </c>
      <c r="D53" s="23">
        <v>187.74</v>
      </c>
      <c r="E53" s="24">
        <v>450000</v>
      </c>
      <c r="F53" s="24">
        <f t="shared" si="2"/>
        <v>84483000</v>
      </c>
      <c r="G53" s="20"/>
    </row>
    <row r="54" spans="1:7" ht="17.25">
      <c r="A54" s="20"/>
      <c r="B54" s="21">
        <v>34</v>
      </c>
      <c r="C54" s="22">
        <v>1</v>
      </c>
      <c r="D54" s="23">
        <v>187.61</v>
      </c>
      <c r="E54" s="24">
        <v>450000</v>
      </c>
      <c r="F54" s="24">
        <f t="shared" si="2"/>
        <v>84424500</v>
      </c>
      <c r="G54" s="20"/>
    </row>
    <row r="55" spans="1:7" ht="17.25">
      <c r="A55" s="20"/>
      <c r="B55" s="21">
        <v>35</v>
      </c>
      <c r="C55" s="22">
        <v>1</v>
      </c>
      <c r="D55" s="23">
        <v>187.46</v>
      </c>
      <c r="E55" s="24">
        <v>450000</v>
      </c>
      <c r="F55" s="24">
        <f t="shared" si="2"/>
        <v>84357000</v>
      </c>
      <c r="G55" s="20"/>
    </row>
    <row r="56" spans="1:7" ht="17.25">
      <c r="A56" s="20"/>
      <c r="B56" s="21">
        <v>36</v>
      </c>
      <c r="C56" s="22">
        <v>1</v>
      </c>
      <c r="D56" s="23">
        <v>187.17</v>
      </c>
      <c r="E56" s="24">
        <v>450000</v>
      </c>
      <c r="F56" s="24">
        <f t="shared" si="2"/>
        <v>84226500</v>
      </c>
      <c r="G56" s="20"/>
    </row>
    <row r="57" spans="1:7" ht="17.25">
      <c r="A57" s="20"/>
      <c r="B57" s="21">
        <v>37</v>
      </c>
      <c r="C57" s="22">
        <v>1</v>
      </c>
      <c r="D57" s="23">
        <v>186.73</v>
      </c>
      <c r="E57" s="24">
        <v>450000</v>
      </c>
      <c r="F57" s="24">
        <f t="shared" si="2"/>
        <v>84028500</v>
      </c>
      <c r="G57" s="20"/>
    </row>
    <row r="58" spans="1:7" ht="17.25">
      <c r="A58" s="20"/>
      <c r="B58" s="21">
        <v>38</v>
      </c>
      <c r="C58" s="22">
        <v>1</v>
      </c>
      <c r="D58" s="23">
        <v>186.58</v>
      </c>
      <c r="E58" s="24">
        <v>450000</v>
      </c>
      <c r="F58" s="24">
        <f t="shared" si="2"/>
        <v>83961000</v>
      </c>
      <c r="G58" s="20"/>
    </row>
    <row r="59" spans="1:7" ht="17.25">
      <c r="A59" s="20"/>
      <c r="B59" s="21">
        <v>39</v>
      </c>
      <c r="C59" s="22">
        <v>1</v>
      </c>
      <c r="D59" s="23">
        <v>186.14</v>
      </c>
      <c r="E59" s="24">
        <v>450000</v>
      </c>
      <c r="F59" s="24">
        <f t="shared" si="2"/>
        <v>83763000</v>
      </c>
      <c r="G59" s="20"/>
    </row>
    <row r="60" spans="1:7" ht="17.25">
      <c r="A60" s="20"/>
      <c r="B60" s="21">
        <v>40</v>
      </c>
      <c r="C60" s="22">
        <v>1</v>
      </c>
      <c r="D60" s="23">
        <v>185.99</v>
      </c>
      <c r="E60" s="24">
        <v>450000</v>
      </c>
      <c r="F60" s="24">
        <f t="shared" si="2"/>
        <v>83695500</v>
      </c>
      <c r="G60" s="20"/>
    </row>
    <row r="61" spans="1:7" ht="17.25">
      <c r="A61" s="20"/>
      <c r="B61" s="21">
        <v>41</v>
      </c>
      <c r="C61" s="22">
        <v>1</v>
      </c>
      <c r="D61" s="23">
        <v>185.7</v>
      </c>
      <c r="E61" s="24">
        <v>450000</v>
      </c>
      <c r="F61" s="24">
        <f t="shared" si="2"/>
        <v>83565000</v>
      </c>
      <c r="G61" s="20"/>
    </row>
    <row r="62" spans="1:7" ht="17.25">
      <c r="A62" s="20"/>
      <c r="B62" s="21">
        <v>42</v>
      </c>
      <c r="C62" s="22">
        <v>1</v>
      </c>
      <c r="D62" s="23">
        <v>185.26</v>
      </c>
      <c r="E62" s="24">
        <v>450000</v>
      </c>
      <c r="F62" s="24">
        <f t="shared" si="2"/>
        <v>83367000</v>
      </c>
      <c r="G62" s="20"/>
    </row>
    <row r="63" spans="1:7" ht="17.25">
      <c r="A63" s="20"/>
      <c r="B63" s="21">
        <v>43</v>
      </c>
      <c r="C63" s="22">
        <v>1</v>
      </c>
      <c r="D63" s="23">
        <v>184.97</v>
      </c>
      <c r="E63" s="24">
        <v>450000</v>
      </c>
      <c r="F63" s="24">
        <f t="shared" si="2"/>
        <v>83236500</v>
      </c>
      <c r="G63" s="20"/>
    </row>
    <row r="64" spans="1:7" ht="17.25">
      <c r="A64" s="20"/>
      <c r="B64" s="21">
        <v>44</v>
      </c>
      <c r="C64" s="22">
        <v>1</v>
      </c>
      <c r="D64" s="23">
        <v>184.67</v>
      </c>
      <c r="E64" s="24">
        <v>450000</v>
      </c>
      <c r="F64" s="24">
        <f t="shared" si="2"/>
        <v>83101500</v>
      </c>
      <c r="G64" s="20"/>
    </row>
    <row r="65" spans="1:7" ht="17.25">
      <c r="A65" s="20"/>
      <c r="B65" s="21">
        <v>45</v>
      </c>
      <c r="C65" s="22">
        <v>1</v>
      </c>
      <c r="D65" s="23">
        <v>184.53</v>
      </c>
      <c r="E65" s="24">
        <v>450000</v>
      </c>
      <c r="F65" s="24">
        <f t="shared" si="2"/>
        <v>83038500</v>
      </c>
      <c r="G65" s="20"/>
    </row>
    <row r="66" spans="1:7" ht="17.25">
      <c r="A66" s="20"/>
      <c r="B66" s="21">
        <v>46</v>
      </c>
      <c r="C66" s="22">
        <v>1</v>
      </c>
      <c r="D66" s="23">
        <v>184.09</v>
      </c>
      <c r="E66" s="24">
        <v>450000</v>
      </c>
      <c r="F66" s="24">
        <f t="shared" si="2"/>
        <v>82840500</v>
      </c>
      <c r="G66" s="20"/>
    </row>
    <row r="67" spans="1:7" ht="17.25">
      <c r="A67" s="20"/>
      <c r="B67" s="21">
        <v>47</v>
      </c>
      <c r="C67" s="22">
        <v>1</v>
      </c>
      <c r="D67" s="23">
        <v>183.94</v>
      </c>
      <c r="E67" s="24">
        <v>450000</v>
      </c>
      <c r="F67" s="24">
        <f t="shared" si="2"/>
        <v>82773000</v>
      </c>
      <c r="G67" s="20"/>
    </row>
    <row r="68" spans="1:7" ht="17.25">
      <c r="A68" s="20"/>
      <c r="B68" s="21">
        <v>48</v>
      </c>
      <c r="C68" s="22">
        <v>1</v>
      </c>
      <c r="D68" s="23">
        <v>222.42</v>
      </c>
      <c r="E68" s="24">
        <f>450000*1.2</f>
        <v>540000</v>
      </c>
      <c r="F68" s="24">
        <f t="shared" si="2"/>
        <v>120106800</v>
      </c>
      <c r="G68" s="20" t="s">
        <v>14</v>
      </c>
    </row>
    <row r="69" spans="1:7" ht="18">
      <c r="A69" s="9" t="s">
        <v>21</v>
      </c>
      <c r="B69" s="9"/>
      <c r="C69" s="16">
        <f>SUM(C70:C88)</f>
        <v>19</v>
      </c>
      <c r="D69" s="17">
        <f>SUM(D70:D88)</f>
        <v>3611</v>
      </c>
      <c r="E69" s="19"/>
      <c r="F69" s="19">
        <f>SUM(F70:F88)</f>
        <v>1624950000</v>
      </c>
      <c r="G69" s="20"/>
    </row>
    <row r="70" spans="1:7" ht="17.25">
      <c r="A70" s="20"/>
      <c r="B70" s="21">
        <v>21</v>
      </c>
      <c r="C70" s="22">
        <v>1</v>
      </c>
      <c r="D70" s="23">
        <v>198.09</v>
      </c>
      <c r="E70" s="24">
        <v>450000</v>
      </c>
      <c r="F70" s="24">
        <f>E70*D70</f>
        <v>89140500</v>
      </c>
      <c r="G70" s="20"/>
    </row>
    <row r="71" spans="1:7" ht="17.25">
      <c r="A71" s="20"/>
      <c r="B71" s="21">
        <v>22</v>
      </c>
      <c r="C71" s="22">
        <v>1</v>
      </c>
      <c r="D71" s="23">
        <v>186.5</v>
      </c>
      <c r="E71" s="24">
        <v>450000</v>
      </c>
      <c r="F71" s="24">
        <f aca="true" t="shared" si="3" ref="F71:F88">E71*D71</f>
        <v>83925000</v>
      </c>
      <c r="G71" s="20"/>
    </row>
    <row r="72" spans="1:7" ht="17.25">
      <c r="A72" s="20"/>
      <c r="B72" s="21">
        <v>23</v>
      </c>
      <c r="C72" s="22">
        <v>1</v>
      </c>
      <c r="D72" s="23">
        <v>187.02</v>
      </c>
      <c r="E72" s="24">
        <v>450000</v>
      </c>
      <c r="F72" s="24">
        <f t="shared" si="3"/>
        <v>84159000</v>
      </c>
      <c r="G72" s="20"/>
    </row>
    <row r="73" spans="1:7" ht="17.25">
      <c r="A73" s="20"/>
      <c r="B73" s="21">
        <v>24</v>
      </c>
      <c r="C73" s="22">
        <v>1</v>
      </c>
      <c r="D73" s="23">
        <v>187.38</v>
      </c>
      <c r="E73" s="24">
        <v>450000</v>
      </c>
      <c r="F73" s="24">
        <f t="shared" si="3"/>
        <v>84321000</v>
      </c>
      <c r="G73" s="20"/>
    </row>
    <row r="74" spans="1:7" ht="17.25">
      <c r="A74" s="20"/>
      <c r="B74" s="21">
        <v>25</v>
      </c>
      <c r="C74" s="22">
        <v>1</v>
      </c>
      <c r="D74" s="23">
        <v>187.53</v>
      </c>
      <c r="E74" s="24">
        <v>450000</v>
      </c>
      <c r="F74" s="24">
        <f t="shared" si="3"/>
        <v>84388500</v>
      </c>
      <c r="G74" s="20"/>
    </row>
    <row r="75" spans="1:7" ht="17.25">
      <c r="A75" s="20"/>
      <c r="B75" s="21">
        <v>26</v>
      </c>
      <c r="C75" s="22">
        <v>1</v>
      </c>
      <c r="D75" s="23">
        <v>188.06</v>
      </c>
      <c r="E75" s="24">
        <v>450000</v>
      </c>
      <c r="F75" s="24">
        <f t="shared" si="3"/>
        <v>84627000</v>
      </c>
      <c r="G75" s="20"/>
    </row>
    <row r="76" spans="1:7" ht="17.25">
      <c r="A76" s="20"/>
      <c r="B76" s="21">
        <v>27</v>
      </c>
      <c r="C76" s="22">
        <v>1</v>
      </c>
      <c r="D76" s="23">
        <v>188.4</v>
      </c>
      <c r="E76" s="24">
        <v>450000</v>
      </c>
      <c r="F76" s="24">
        <f t="shared" si="3"/>
        <v>84780000</v>
      </c>
      <c r="G76" s="20"/>
    </row>
    <row r="77" spans="1:7" ht="17.25">
      <c r="A77" s="20"/>
      <c r="B77" s="21">
        <v>28</v>
      </c>
      <c r="C77" s="22">
        <v>1</v>
      </c>
      <c r="D77" s="23">
        <v>188.75</v>
      </c>
      <c r="E77" s="24">
        <v>450000</v>
      </c>
      <c r="F77" s="24">
        <f t="shared" si="3"/>
        <v>84937500</v>
      </c>
      <c r="G77" s="20"/>
    </row>
    <row r="78" spans="1:7" ht="17.25">
      <c r="A78" s="20"/>
      <c r="B78" s="21">
        <v>29</v>
      </c>
      <c r="C78" s="22">
        <v>1</v>
      </c>
      <c r="D78" s="23">
        <v>188.93</v>
      </c>
      <c r="E78" s="24">
        <v>450000</v>
      </c>
      <c r="F78" s="24">
        <f t="shared" si="3"/>
        <v>85018500</v>
      </c>
      <c r="G78" s="20"/>
    </row>
    <row r="79" spans="1:7" ht="17.25">
      <c r="A79" s="20"/>
      <c r="B79" s="21">
        <v>30</v>
      </c>
      <c r="C79" s="22">
        <v>1</v>
      </c>
      <c r="D79" s="23">
        <v>189.45</v>
      </c>
      <c r="E79" s="24">
        <v>450000</v>
      </c>
      <c r="F79" s="24">
        <f t="shared" si="3"/>
        <v>85252500</v>
      </c>
      <c r="G79" s="20"/>
    </row>
    <row r="80" spans="1:7" ht="17.25">
      <c r="A80" s="20"/>
      <c r="B80" s="21">
        <v>31</v>
      </c>
      <c r="C80" s="22">
        <v>1</v>
      </c>
      <c r="D80" s="23">
        <v>189.62</v>
      </c>
      <c r="E80" s="24">
        <v>450000</v>
      </c>
      <c r="F80" s="24">
        <f t="shared" si="3"/>
        <v>85329000</v>
      </c>
      <c r="G80" s="20"/>
    </row>
    <row r="81" spans="1:7" ht="17.25">
      <c r="A81" s="20"/>
      <c r="B81" s="21">
        <v>32</v>
      </c>
      <c r="C81" s="22">
        <v>1</v>
      </c>
      <c r="D81" s="23">
        <v>190.15</v>
      </c>
      <c r="E81" s="24">
        <v>450000</v>
      </c>
      <c r="F81" s="24">
        <f t="shared" si="3"/>
        <v>85567500</v>
      </c>
      <c r="G81" s="20"/>
    </row>
    <row r="82" spans="1:7" ht="17.25">
      <c r="A82" s="20"/>
      <c r="B82" s="21">
        <v>33</v>
      </c>
      <c r="C82" s="22">
        <v>1</v>
      </c>
      <c r="D82" s="23">
        <v>190.5</v>
      </c>
      <c r="E82" s="24">
        <v>450000</v>
      </c>
      <c r="F82" s="24">
        <f t="shared" si="3"/>
        <v>85725000</v>
      </c>
      <c r="G82" s="20"/>
    </row>
    <row r="83" spans="1:7" ht="17.25">
      <c r="A83" s="20"/>
      <c r="B83" s="21">
        <v>34</v>
      </c>
      <c r="C83" s="22">
        <v>1</v>
      </c>
      <c r="D83" s="23">
        <v>191.02</v>
      </c>
      <c r="E83" s="24">
        <v>450000</v>
      </c>
      <c r="F83" s="24">
        <f t="shared" si="3"/>
        <v>85959000</v>
      </c>
      <c r="G83" s="20"/>
    </row>
    <row r="84" spans="1:7" ht="17.25">
      <c r="A84" s="20"/>
      <c r="B84" s="21">
        <v>35</v>
      </c>
      <c r="C84" s="22">
        <v>1</v>
      </c>
      <c r="D84" s="23">
        <v>191.19</v>
      </c>
      <c r="E84" s="24">
        <v>450000</v>
      </c>
      <c r="F84" s="24">
        <f t="shared" si="3"/>
        <v>86035500</v>
      </c>
      <c r="G84" s="20"/>
    </row>
    <row r="85" spans="1:7" ht="17.25">
      <c r="A85" s="20"/>
      <c r="B85" s="21">
        <v>36</v>
      </c>
      <c r="C85" s="22">
        <v>1</v>
      </c>
      <c r="D85" s="23">
        <v>191.72</v>
      </c>
      <c r="E85" s="24">
        <v>450000</v>
      </c>
      <c r="F85" s="24">
        <f t="shared" si="3"/>
        <v>86274000</v>
      </c>
      <c r="G85" s="20"/>
    </row>
    <row r="86" spans="1:7" ht="17.25">
      <c r="A86" s="20"/>
      <c r="B86" s="21">
        <v>37</v>
      </c>
      <c r="C86" s="22">
        <v>1</v>
      </c>
      <c r="D86" s="23">
        <v>191.89</v>
      </c>
      <c r="E86" s="24">
        <v>450000</v>
      </c>
      <c r="F86" s="24">
        <f t="shared" si="3"/>
        <v>86350500</v>
      </c>
      <c r="G86" s="20"/>
    </row>
    <row r="87" spans="1:7" ht="17.25">
      <c r="A87" s="20"/>
      <c r="B87" s="21">
        <v>38</v>
      </c>
      <c r="C87" s="22">
        <v>1</v>
      </c>
      <c r="D87" s="23">
        <v>192.54</v>
      </c>
      <c r="E87" s="24">
        <v>450000</v>
      </c>
      <c r="F87" s="24">
        <f t="shared" si="3"/>
        <v>86643000</v>
      </c>
      <c r="G87" s="20"/>
    </row>
    <row r="88" spans="1:7" ht="17.25">
      <c r="A88" s="20"/>
      <c r="B88" s="21">
        <v>39</v>
      </c>
      <c r="C88" s="22">
        <v>1</v>
      </c>
      <c r="D88" s="23">
        <v>192.26</v>
      </c>
      <c r="E88" s="24">
        <v>450000</v>
      </c>
      <c r="F88" s="24">
        <f t="shared" si="3"/>
        <v>86517000</v>
      </c>
      <c r="G88" s="20"/>
    </row>
    <row r="89" spans="1:7" ht="18">
      <c r="A89" s="9" t="s">
        <v>37</v>
      </c>
      <c r="B89" s="9"/>
      <c r="C89" s="16">
        <f>SUM(C90,C114,C135,C182)</f>
        <v>129</v>
      </c>
      <c r="D89" s="11">
        <f>SUM(D90,D114,D135,D182)</f>
        <v>25212.449999999997</v>
      </c>
      <c r="E89" s="12"/>
      <c r="F89" s="13">
        <f>SUM(F90,F114,F135,F182)</f>
        <v>6136608000</v>
      </c>
      <c r="G89" s="20"/>
    </row>
    <row r="90" spans="1:7" ht="18">
      <c r="A90" s="9" t="s">
        <v>22</v>
      </c>
      <c r="B90" s="9"/>
      <c r="C90" s="16">
        <f>SUM(C91:C113)</f>
        <v>23</v>
      </c>
      <c r="D90" s="17">
        <f>SUM(D91:D113)</f>
        <v>4313.6900000000005</v>
      </c>
      <c r="E90" s="24"/>
      <c r="F90" s="19">
        <f>SUM(F91:F113)</f>
        <v>1053836640</v>
      </c>
      <c r="G90" s="20"/>
    </row>
    <row r="91" spans="1:7" ht="17.25">
      <c r="A91" s="20"/>
      <c r="B91" s="21" t="s">
        <v>2</v>
      </c>
      <c r="C91" s="22">
        <v>1</v>
      </c>
      <c r="D91" s="23">
        <v>190.14</v>
      </c>
      <c r="E91" s="24">
        <f>240000*1.2</f>
        <v>288000</v>
      </c>
      <c r="F91" s="24">
        <f>E91*D91</f>
        <v>54760319.99999999</v>
      </c>
      <c r="G91" s="20" t="s">
        <v>14</v>
      </c>
    </row>
    <row r="92" spans="1:7" ht="17.25">
      <c r="A92" s="20"/>
      <c r="B92" s="21" t="s">
        <v>3</v>
      </c>
      <c r="C92" s="22">
        <v>1</v>
      </c>
      <c r="D92" s="23">
        <v>190.23</v>
      </c>
      <c r="E92" s="24">
        <v>240000</v>
      </c>
      <c r="F92" s="24">
        <f aca="true" t="shared" si="4" ref="F92:F113">E92*D92</f>
        <v>45655200</v>
      </c>
      <c r="G92" s="20"/>
    </row>
    <row r="93" spans="1:7" ht="17.25">
      <c r="A93" s="20"/>
      <c r="B93" s="21" t="s">
        <v>4</v>
      </c>
      <c r="C93" s="22">
        <v>1</v>
      </c>
      <c r="D93" s="23">
        <v>189.7</v>
      </c>
      <c r="E93" s="24">
        <v>240000</v>
      </c>
      <c r="F93" s="24">
        <f t="shared" si="4"/>
        <v>45528000</v>
      </c>
      <c r="G93" s="20"/>
    </row>
    <row r="94" spans="1:7" ht="17.25">
      <c r="A94" s="20"/>
      <c r="B94" s="21" t="s">
        <v>5</v>
      </c>
      <c r="C94" s="22">
        <v>1</v>
      </c>
      <c r="D94" s="23">
        <v>189.26</v>
      </c>
      <c r="E94" s="24">
        <v>240000</v>
      </c>
      <c r="F94" s="24">
        <f t="shared" si="4"/>
        <v>45422400</v>
      </c>
      <c r="G94" s="20"/>
    </row>
    <row r="95" spans="1:7" ht="17.25">
      <c r="A95" s="20"/>
      <c r="B95" s="21" t="s">
        <v>6</v>
      </c>
      <c r="C95" s="22">
        <v>1</v>
      </c>
      <c r="D95" s="23">
        <v>189.11</v>
      </c>
      <c r="E95" s="24">
        <v>240000</v>
      </c>
      <c r="F95" s="24">
        <f t="shared" si="4"/>
        <v>45386400</v>
      </c>
      <c r="G95" s="20"/>
    </row>
    <row r="96" spans="1:7" ht="17.25">
      <c r="A96" s="20"/>
      <c r="B96" s="21" t="s">
        <v>7</v>
      </c>
      <c r="C96" s="22">
        <v>1</v>
      </c>
      <c r="D96" s="23">
        <v>188.67</v>
      </c>
      <c r="E96" s="24">
        <v>240000</v>
      </c>
      <c r="F96" s="24">
        <f t="shared" si="4"/>
        <v>45280800</v>
      </c>
      <c r="G96" s="20"/>
    </row>
    <row r="97" spans="1:7" ht="17.25">
      <c r="A97" s="20"/>
      <c r="B97" s="21" t="s">
        <v>8</v>
      </c>
      <c r="C97" s="22">
        <v>1</v>
      </c>
      <c r="D97" s="23">
        <v>188.52</v>
      </c>
      <c r="E97" s="24">
        <v>240000</v>
      </c>
      <c r="F97" s="24">
        <f t="shared" si="4"/>
        <v>45244800</v>
      </c>
      <c r="G97" s="20"/>
    </row>
    <row r="98" spans="1:7" ht="17.25">
      <c r="A98" s="20"/>
      <c r="B98" s="21" t="s">
        <v>9</v>
      </c>
      <c r="C98" s="22">
        <v>1</v>
      </c>
      <c r="D98" s="23">
        <v>188.23</v>
      </c>
      <c r="E98" s="24">
        <v>240000</v>
      </c>
      <c r="F98" s="24">
        <f t="shared" si="4"/>
        <v>45175200</v>
      </c>
      <c r="G98" s="20"/>
    </row>
    <row r="99" spans="1:7" ht="17.25">
      <c r="A99" s="20"/>
      <c r="B99" s="21">
        <v>10</v>
      </c>
      <c r="C99" s="22">
        <v>1</v>
      </c>
      <c r="D99" s="23">
        <v>187.79</v>
      </c>
      <c r="E99" s="24">
        <v>240000</v>
      </c>
      <c r="F99" s="24">
        <f t="shared" si="4"/>
        <v>45069600</v>
      </c>
      <c r="G99" s="20"/>
    </row>
    <row r="100" spans="1:7" ht="17.25">
      <c r="A100" s="20"/>
      <c r="B100" s="21">
        <v>11</v>
      </c>
      <c r="C100" s="22">
        <v>1</v>
      </c>
      <c r="D100" s="23">
        <v>187.64</v>
      </c>
      <c r="E100" s="24">
        <v>240000</v>
      </c>
      <c r="F100" s="24">
        <f t="shared" si="4"/>
        <v>45033600</v>
      </c>
      <c r="G100" s="20"/>
    </row>
    <row r="101" spans="1:7" ht="17.25">
      <c r="A101" s="20"/>
      <c r="B101" s="21">
        <v>12</v>
      </c>
      <c r="C101" s="22">
        <v>1</v>
      </c>
      <c r="D101" s="23">
        <v>187.35</v>
      </c>
      <c r="E101" s="24">
        <v>240000</v>
      </c>
      <c r="F101" s="24">
        <f t="shared" si="4"/>
        <v>44964000</v>
      </c>
      <c r="G101" s="20"/>
    </row>
    <row r="102" spans="1:7" ht="17.25">
      <c r="A102" s="20"/>
      <c r="B102" s="21">
        <v>13</v>
      </c>
      <c r="C102" s="22">
        <v>1</v>
      </c>
      <c r="D102" s="23">
        <v>187.05</v>
      </c>
      <c r="E102" s="24">
        <v>240000</v>
      </c>
      <c r="F102" s="24">
        <f t="shared" si="4"/>
        <v>44892000</v>
      </c>
      <c r="G102" s="20"/>
    </row>
    <row r="103" spans="1:7" ht="17.25">
      <c r="A103" s="20"/>
      <c r="B103" s="21">
        <v>14</v>
      </c>
      <c r="C103" s="22">
        <v>1</v>
      </c>
      <c r="D103" s="23">
        <v>186.76</v>
      </c>
      <c r="E103" s="24">
        <v>240000</v>
      </c>
      <c r="F103" s="24">
        <f t="shared" si="4"/>
        <v>44822400</v>
      </c>
      <c r="G103" s="20"/>
    </row>
    <row r="104" spans="1:7" ht="17.25">
      <c r="A104" s="20"/>
      <c r="B104" s="21">
        <v>15</v>
      </c>
      <c r="C104" s="22">
        <v>1</v>
      </c>
      <c r="D104" s="23">
        <v>186.32</v>
      </c>
      <c r="E104" s="24">
        <v>240000</v>
      </c>
      <c r="F104" s="24">
        <f t="shared" si="4"/>
        <v>44716800</v>
      </c>
      <c r="G104" s="20"/>
    </row>
    <row r="105" spans="1:7" ht="17.25">
      <c r="A105" s="20"/>
      <c r="B105" s="21">
        <v>16</v>
      </c>
      <c r="C105" s="22">
        <v>1</v>
      </c>
      <c r="D105" s="23">
        <v>186.03</v>
      </c>
      <c r="E105" s="24">
        <v>240000</v>
      </c>
      <c r="F105" s="24">
        <f t="shared" si="4"/>
        <v>44647200</v>
      </c>
      <c r="G105" s="20"/>
    </row>
    <row r="106" spans="1:7" ht="17.25">
      <c r="A106" s="20"/>
      <c r="B106" s="21">
        <v>17</v>
      </c>
      <c r="C106" s="22">
        <v>1</v>
      </c>
      <c r="D106" s="23">
        <v>185.88</v>
      </c>
      <c r="E106" s="24">
        <v>240000</v>
      </c>
      <c r="F106" s="24">
        <f t="shared" si="4"/>
        <v>44611200</v>
      </c>
      <c r="G106" s="20"/>
    </row>
    <row r="107" spans="1:7" ht="17.25">
      <c r="A107" s="20"/>
      <c r="B107" s="21">
        <v>18</v>
      </c>
      <c r="C107" s="22">
        <v>1</v>
      </c>
      <c r="D107" s="23">
        <v>185.59</v>
      </c>
      <c r="E107" s="24">
        <v>240000</v>
      </c>
      <c r="F107" s="24">
        <f t="shared" si="4"/>
        <v>44541600</v>
      </c>
      <c r="G107" s="20"/>
    </row>
    <row r="108" spans="1:7" ht="17.25">
      <c r="A108" s="20"/>
      <c r="B108" s="21">
        <v>19</v>
      </c>
      <c r="C108" s="22">
        <v>1</v>
      </c>
      <c r="D108" s="23">
        <v>185.29</v>
      </c>
      <c r="E108" s="24">
        <v>240000</v>
      </c>
      <c r="F108" s="24">
        <f t="shared" si="4"/>
        <v>44469600</v>
      </c>
      <c r="G108" s="20"/>
    </row>
    <row r="109" spans="1:7" ht="17.25">
      <c r="A109" s="20"/>
      <c r="B109" s="21">
        <v>20</v>
      </c>
      <c r="C109" s="22">
        <v>1</v>
      </c>
      <c r="D109" s="23">
        <v>184.85</v>
      </c>
      <c r="E109" s="24">
        <v>240000</v>
      </c>
      <c r="F109" s="24">
        <f t="shared" si="4"/>
        <v>44364000</v>
      </c>
      <c r="G109" s="20"/>
    </row>
    <row r="110" spans="1:7" ht="17.25">
      <c r="A110" s="20"/>
      <c r="B110" s="21">
        <v>21</v>
      </c>
      <c r="C110" s="22">
        <v>1</v>
      </c>
      <c r="D110" s="23">
        <v>184.56</v>
      </c>
      <c r="E110" s="24">
        <v>240000</v>
      </c>
      <c r="F110" s="24">
        <f t="shared" si="4"/>
        <v>44294400</v>
      </c>
      <c r="G110" s="20"/>
    </row>
    <row r="111" spans="1:7" ht="17.25">
      <c r="A111" s="20"/>
      <c r="B111" s="21">
        <v>22</v>
      </c>
      <c r="C111" s="22">
        <v>1</v>
      </c>
      <c r="D111" s="23">
        <v>184.41</v>
      </c>
      <c r="E111" s="24">
        <v>240000</v>
      </c>
      <c r="F111" s="24">
        <f t="shared" si="4"/>
        <v>44258400</v>
      </c>
      <c r="G111" s="20"/>
    </row>
    <row r="112" spans="1:7" ht="17.25">
      <c r="A112" s="20"/>
      <c r="B112" s="21">
        <v>23</v>
      </c>
      <c r="C112" s="22">
        <v>1</v>
      </c>
      <c r="D112" s="23">
        <v>183.97</v>
      </c>
      <c r="E112" s="24">
        <v>240000</v>
      </c>
      <c r="F112" s="24">
        <f t="shared" si="4"/>
        <v>44152800</v>
      </c>
      <c r="G112" s="20"/>
    </row>
    <row r="113" spans="1:7" ht="17.25">
      <c r="A113" s="20"/>
      <c r="B113" s="21">
        <v>24</v>
      </c>
      <c r="C113" s="22">
        <v>1</v>
      </c>
      <c r="D113" s="23">
        <v>196.34</v>
      </c>
      <c r="E113" s="24">
        <f>240000*1.2</f>
        <v>288000</v>
      </c>
      <c r="F113" s="24">
        <f t="shared" si="4"/>
        <v>56545920</v>
      </c>
      <c r="G113" s="20" t="s">
        <v>14</v>
      </c>
    </row>
    <row r="114" spans="1:7" ht="18">
      <c r="A114" s="9" t="s">
        <v>21</v>
      </c>
      <c r="B114" s="9"/>
      <c r="C114" s="16">
        <f>SUM(C115:C134)</f>
        <v>20</v>
      </c>
      <c r="D114" s="17">
        <f>SUM(D115:D134)</f>
        <v>3859.88</v>
      </c>
      <c r="E114" s="24"/>
      <c r="F114" s="19">
        <f>SUM(F115:F134)</f>
        <v>938302080</v>
      </c>
      <c r="G114" s="20"/>
    </row>
    <row r="115" spans="1:7" ht="17.25">
      <c r="A115" s="20"/>
      <c r="B115" s="21" t="s">
        <v>1</v>
      </c>
      <c r="C115" s="22">
        <v>1</v>
      </c>
      <c r="D115" s="23">
        <v>197.53</v>
      </c>
      <c r="E115" s="24">
        <v>240000</v>
      </c>
      <c r="F115" s="24">
        <f>E115*D115</f>
        <v>47407200</v>
      </c>
      <c r="G115" s="20"/>
    </row>
    <row r="116" spans="1:7" ht="17.25">
      <c r="A116" s="20"/>
      <c r="B116" s="21" t="s">
        <v>2</v>
      </c>
      <c r="C116" s="22">
        <v>1</v>
      </c>
      <c r="D116" s="23">
        <v>186.53</v>
      </c>
      <c r="E116" s="24">
        <v>240000</v>
      </c>
      <c r="F116" s="24">
        <f aca="true" t="shared" si="5" ref="F116:F134">E116*D116</f>
        <v>44767200</v>
      </c>
      <c r="G116" s="20"/>
    </row>
    <row r="117" spans="1:7" ht="17.25">
      <c r="A117" s="20"/>
      <c r="B117" s="21" t="s">
        <v>3</v>
      </c>
      <c r="C117" s="22">
        <v>1</v>
      </c>
      <c r="D117" s="23">
        <v>187.06</v>
      </c>
      <c r="E117" s="24">
        <v>240000</v>
      </c>
      <c r="F117" s="24">
        <f t="shared" si="5"/>
        <v>44894400</v>
      </c>
      <c r="G117" s="20"/>
    </row>
    <row r="118" spans="1:7" ht="17.25">
      <c r="A118" s="20"/>
      <c r="B118" s="21" t="s">
        <v>4</v>
      </c>
      <c r="C118" s="22">
        <v>1</v>
      </c>
      <c r="D118" s="23">
        <v>187.41</v>
      </c>
      <c r="E118" s="24">
        <v>240000</v>
      </c>
      <c r="F118" s="24">
        <f t="shared" si="5"/>
        <v>44978400</v>
      </c>
      <c r="G118" s="20"/>
    </row>
    <row r="119" spans="1:7" ht="17.25">
      <c r="A119" s="20"/>
      <c r="B119" s="21" t="s">
        <v>5</v>
      </c>
      <c r="C119" s="22">
        <v>1</v>
      </c>
      <c r="D119" s="23">
        <v>187.59</v>
      </c>
      <c r="E119" s="24">
        <v>240000</v>
      </c>
      <c r="F119" s="24">
        <f t="shared" si="5"/>
        <v>45021600</v>
      </c>
      <c r="G119" s="20"/>
    </row>
    <row r="120" spans="1:7" ht="17.25">
      <c r="A120" s="20"/>
      <c r="B120" s="21" t="s">
        <v>6</v>
      </c>
      <c r="C120" s="22">
        <v>1</v>
      </c>
      <c r="D120" s="23">
        <v>188.11</v>
      </c>
      <c r="E120" s="24">
        <v>240000</v>
      </c>
      <c r="F120" s="24">
        <f t="shared" si="5"/>
        <v>45146400</v>
      </c>
      <c r="G120" s="20"/>
    </row>
    <row r="121" spans="1:7" ht="17.25">
      <c r="A121" s="20"/>
      <c r="B121" s="21" t="s">
        <v>7</v>
      </c>
      <c r="C121" s="22">
        <v>1</v>
      </c>
      <c r="D121" s="23">
        <v>188.46</v>
      </c>
      <c r="E121" s="24">
        <v>240000</v>
      </c>
      <c r="F121" s="24">
        <f t="shared" si="5"/>
        <v>45230400</v>
      </c>
      <c r="G121" s="20"/>
    </row>
    <row r="122" spans="1:7" ht="17.25">
      <c r="A122" s="20"/>
      <c r="B122" s="21" t="s">
        <v>8</v>
      </c>
      <c r="C122" s="22">
        <v>1</v>
      </c>
      <c r="D122" s="23">
        <v>188.82</v>
      </c>
      <c r="E122" s="24">
        <v>240000</v>
      </c>
      <c r="F122" s="24">
        <f t="shared" si="5"/>
        <v>45316800</v>
      </c>
      <c r="G122" s="20"/>
    </row>
    <row r="123" spans="1:7" ht="17.25">
      <c r="A123" s="20"/>
      <c r="B123" s="21" t="s">
        <v>9</v>
      </c>
      <c r="C123" s="22">
        <v>1</v>
      </c>
      <c r="D123" s="23">
        <v>189.17</v>
      </c>
      <c r="E123" s="24">
        <v>240000</v>
      </c>
      <c r="F123" s="24">
        <f t="shared" si="5"/>
        <v>45400800</v>
      </c>
      <c r="G123" s="20"/>
    </row>
    <row r="124" spans="1:7" ht="17.25">
      <c r="A124" s="20"/>
      <c r="B124" s="21">
        <v>10</v>
      </c>
      <c r="C124" s="22">
        <v>1</v>
      </c>
      <c r="D124" s="23">
        <v>189.52</v>
      </c>
      <c r="E124" s="24">
        <v>240000</v>
      </c>
      <c r="F124" s="24">
        <f t="shared" si="5"/>
        <v>45484800</v>
      </c>
      <c r="G124" s="20"/>
    </row>
    <row r="125" spans="1:7" ht="17.25">
      <c r="A125" s="20"/>
      <c r="B125" s="21">
        <v>11</v>
      </c>
      <c r="C125" s="22">
        <v>1</v>
      </c>
      <c r="D125" s="23">
        <v>189.87</v>
      </c>
      <c r="E125" s="24">
        <v>240000</v>
      </c>
      <c r="F125" s="24">
        <f t="shared" si="5"/>
        <v>45568800</v>
      </c>
      <c r="G125" s="20"/>
    </row>
    <row r="126" spans="1:7" ht="17.25">
      <c r="A126" s="20"/>
      <c r="B126" s="21">
        <v>12</v>
      </c>
      <c r="C126" s="22">
        <v>1</v>
      </c>
      <c r="D126" s="23">
        <v>190.22</v>
      </c>
      <c r="E126" s="24">
        <v>240000</v>
      </c>
      <c r="F126" s="24">
        <f t="shared" si="5"/>
        <v>45652800</v>
      </c>
      <c r="G126" s="20"/>
    </row>
    <row r="127" spans="1:7" ht="17.25">
      <c r="A127" s="20"/>
      <c r="B127" s="21">
        <v>13</v>
      </c>
      <c r="C127" s="22">
        <v>1</v>
      </c>
      <c r="D127" s="23">
        <v>190.57</v>
      </c>
      <c r="E127" s="24">
        <v>240000</v>
      </c>
      <c r="F127" s="24">
        <f t="shared" si="5"/>
        <v>45736800</v>
      </c>
      <c r="G127" s="20"/>
    </row>
    <row r="128" spans="1:7" ht="17.25">
      <c r="A128" s="20"/>
      <c r="B128" s="21">
        <v>14</v>
      </c>
      <c r="C128" s="22">
        <v>1</v>
      </c>
      <c r="D128" s="23">
        <v>190.92</v>
      </c>
      <c r="E128" s="24">
        <v>240000</v>
      </c>
      <c r="F128" s="24">
        <f t="shared" si="5"/>
        <v>45820800</v>
      </c>
      <c r="G128" s="20"/>
    </row>
    <row r="129" spans="1:7" ht="17.25">
      <c r="A129" s="20"/>
      <c r="B129" s="21">
        <v>15</v>
      </c>
      <c r="C129" s="22">
        <v>1</v>
      </c>
      <c r="D129" s="23">
        <v>191.1</v>
      </c>
      <c r="E129" s="24">
        <v>240000</v>
      </c>
      <c r="F129" s="24">
        <f t="shared" si="5"/>
        <v>45864000</v>
      </c>
      <c r="G129" s="20"/>
    </row>
    <row r="130" spans="1:7" ht="17.25">
      <c r="A130" s="20"/>
      <c r="B130" s="21">
        <v>16</v>
      </c>
      <c r="C130" s="22">
        <v>1</v>
      </c>
      <c r="D130" s="23">
        <v>191.63</v>
      </c>
      <c r="E130" s="24">
        <v>240000</v>
      </c>
      <c r="F130" s="24">
        <f t="shared" si="5"/>
        <v>45991200</v>
      </c>
      <c r="G130" s="20"/>
    </row>
    <row r="131" spans="1:7" ht="17.25">
      <c r="A131" s="20"/>
      <c r="B131" s="21">
        <v>17</v>
      </c>
      <c r="C131" s="22">
        <v>1</v>
      </c>
      <c r="D131" s="23">
        <v>191.98</v>
      </c>
      <c r="E131" s="24">
        <v>240000</v>
      </c>
      <c r="F131" s="24">
        <f t="shared" si="5"/>
        <v>46075200</v>
      </c>
      <c r="G131" s="20"/>
    </row>
    <row r="132" spans="1:7" ht="17.25">
      <c r="A132" s="20"/>
      <c r="B132" s="21">
        <v>18</v>
      </c>
      <c r="C132" s="22">
        <v>1</v>
      </c>
      <c r="D132" s="23">
        <v>192.33</v>
      </c>
      <c r="E132" s="24">
        <v>240000</v>
      </c>
      <c r="F132" s="24">
        <f t="shared" si="5"/>
        <v>46159200</v>
      </c>
      <c r="G132" s="20"/>
    </row>
    <row r="133" spans="1:7" ht="17.25">
      <c r="A133" s="20"/>
      <c r="B133" s="21">
        <v>19</v>
      </c>
      <c r="C133" s="22">
        <v>1</v>
      </c>
      <c r="D133" s="23">
        <v>192.5</v>
      </c>
      <c r="E133" s="24">
        <v>240000</v>
      </c>
      <c r="F133" s="24">
        <f t="shared" si="5"/>
        <v>46200000</v>
      </c>
      <c r="G133" s="20"/>
    </row>
    <row r="134" spans="1:7" ht="17.25">
      <c r="A134" s="20"/>
      <c r="B134" s="21">
        <v>20</v>
      </c>
      <c r="C134" s="22">
        <v>1</v>
      </c>
      <c r="D134" s="23">
        <v>248.56</v>
      </c>
      <c r="E134" s="24">
        <f>240000*1.2</f>
        <v>288000</v>
      </c>
      <c r="F134" s="24">
        <f t="shared" si="5"/>
        <v>71585280</v>
      </c>
      <c r="G134" s="20" t="s">
        <v>14</v>
      </c>
    </row>
    <row r="135" spans="1:7" s="15" customFormat="1" ht="18">
      <c r="A135" s="9" t="s">
        <v>23</v>
      </c>
      <c r="B135" s="9"/>
      <c r="C135" s="16">
        <f>SUM(C136:C181)</f>
        <v>46</v>
      </c>
      <c r="D135" s="17">
        <f>SUM(D136:D181)</f>
        <v>8985.75</v>
      </c>
      <c r="E135" s="24"/>
      <c r="F135" s="19">
        <f>SUM(F136:F181)</f>
        <v>2188848480</v>
      </c>
      <c r="G135" s="14"/>
    </row>
    <row r="136" spans="1:7" ht="17.25">
      <c r="A136" s="20"/>
      <c r="B136" s="21" t="s">
        <v>2</v>
      </c>
      <c r="C136" s="22">
        <v>1</v>
      </c>
      <c r="D136" s="23">
        <v>191.36</v>
      </c>
      <c r="E136" s="24">
        <f>240000*1.2</f>
        <v>288000</v>
      </c>
      <c r="F136" s="24">
        <f>E136*D136</f>
        <v>55111680.00000001</v>
      </c>
      <c r="G136" s="20" t="s">
        <v>14</v>
      </c>
    </row>
    <row r="137" spans="1:7" ht="17.25">
      <c r="A137" s="20"/>
      <c r="B137" s="21" t="s">
        <v>3</v>
      </c>
      <c r="C137" s="22">
        <v>1</v>
      </c>
      <c r="D137" s="23">
        <v>192.86</v>
      </c>
      <c r="E137" s="24">
        <v>240000</v>
      </c>
      <c r="F137" s="24">
        <f aca="true" t="shared" si="6" ref="F137:F181">E137*D137</f>
        <v>46286400</v>
      </c>
      <c r="G137" s="20"/>
    </row>
    <row r="138" spans="1:7" ht="17.25">
      <c r="A138" s="20"/>
      <c r="B138" s="21" t="s">
        <v>4</v>
      </c>
      <c r="C138" s="22">
        <v>1</v>
      </c>
      <c r="D138" s="23">
        <v>194.69</v>
      </c>
      <c r="E138" s="24">
        <v>240000</v>
      </c>
      <c r="F138" s="24">
        <f t="shared" si="6"/>
        <v>46725600</v>
      </c>
      <c r="G138" s="20"/>
    </row>
    <row r="139" spans="1:7" ht="17.25">
      <c r="A139" s="20"/>
      <c r="B139" s="21" t="s">
        <v>5</v>
      </c>
      <c r="C139" s="22">
        <v>1</v>
      </c>
      <c r="D139" s="23">
        <v>194.14</v>
      </c>
      <c r="E139" s="24">
        <v>240000</v>
      </c>
      <c r="F139" s="24">
        <f t="shared" si="6"/>
        <v>46593600</v>
      </c>
      <c r="G139" s="20"/>
    </row>
    <row r="140" spans="1:7" ht="17.25">
      <c r="A140" s="20"/>
      <c r="B140" s="21" t="s">
        <v>6</v>
      </c>
      <c r="C140" s="22">
        <v>1</v>
      </c>
      <c r="D140" s="23">
        <v>194.77</v>
      </c>
      <c r="E140" s="24">
        <v>240000</v>
      </c>
      <c r="F140" s="24">
        <f t="shared" si="6"/>
        <v>46744800</v>
      </c>
      <c r="G140" s="20"/>
    </row>
    <row r="141" spans="1:7" ht="17.25">
      <c r="A141" s="20"/>
      <c r="B141" s="21" t="s">
        <v>7</v>
      </c>
      <c r="C141" s="22">
        <v>1</v>
      </c>
      <c r="D141" s="23">
        <v>195.41</v>
      </c>
      <c r="E141" s="24">
        <v>240000</v>
      </c>
      <c r="F141" s="24">
        <f t="shared" si="6"/>
        <v>46898400</v>
      </c>
      <c r="G141" s="20"/>
    </row>
    <row r="142" spans="1:7" ht="17.25">
      <c r="A142" s="20"/>
      <c r="B142" s="21" t="s">
        <v>8</v>
      </c>
      <c r="C142" s="22">
        <v>1</v>
      </c>
      <c r="D142" s="23">
        <v>196.47</v>
      </c>
      <c r="E142" s="24">
        <v>240000</v>
      </c>
      <c r="F142" s="24">
        <f t="shared" si="6"/>
        <v>47152800</v>
      </c>
      <c r="G142" s="20"/>
    </row>
    <row r="143" spans="1:7" ht="17.25">
      <c r="A143" s="20"/>
      <c r="B143" s="21" t="s">
        <v>9</v>
      </c>
      <c r="C143" s="22">
        <v>1</v>
      </c>
      <c r="D143" s="23">
        <v>196.45</v>
      </c>
      <c r="E143" s="24">
        <v>240000</v>
      </c>
      <c r="F143" s="24">
        <f t="shared" si="6"/>
        <v>47148000</v>
      </c>
      <c r="G143" s="20"/>
    </row>
    <row r="144" spans="1:7" ht="17.25">
      <c r="A144" s="20"/>
      <c r="B144" s="21" t="s">
        <v>10</v>
      </c>
      <c r="C144" s="22">
        <v>1</v>
      </c>
      <c r="D144" s="23">
        <v>196.67</v>
      </c>
      <c r="E144" s="24">
        <v>240000</v>
      </c>
      <c r="F144" s="24">
        <f t="shared" si="6"/>
        <v>47200800</v>
      </c>
      <c r="G144" s="20"/>
    </row>
    <row r="145" spans="1:7" ht="17.25">
      <c r="A145" s="20"/>
      <c r="B145" s="21">
        <v>11</v>
      </c>
      <c r="C145" s="22">
        <v>1</v>
      </c>
      <c r="D145" s="23">
        <v>197.57</v>
      </c>
      <c r="E145" s="24">
        <v>240000</v>
      </c>
      <c r="F145" s="24">
        <f t="shared" si="6"/>
        <v>47416800</v>
      </c>
      <c r="G145" s="20"/>
    </row>
    <row r="146" spans="1:7" ht="17.25">
      <c r="A146" s="20"/>
      <c r="B146" s="21">
        <v>12</v>
      </c>
      <c r="C146" s="22">
        <v>1</v>
      </c>
      <c r="D146" s="23">
        <v>196.77</v>
      </c>
      <c r="E146" s="24">
        <v>240000</v>
      </c>
      <c r="F146" s="24">
        <f t="shared" si="6"/>
        <v>47224800</v>
      </c>
      <c r="G146" s="20"/>
    </row>
    <row r="147" spans="1:7" ht="17.25">
      <c r="A147" s="20"/>
      <c r="B147" s="21">
        <v>13</v>
      </c>
      <c r="C147" s="22">
        <v>1</v>
      </c>
      <c r="D147" s="23">
        <v>196.51</v>
      </c>
      <c r="E147" s="24">
        <v>240000</v>
      </c>
      <c r="F147" s="24">
        <f t="shared" si="6"/>
        <v>47162400</v>
      </c>
      <c r="G147" s="20"/>
    </row>
    <row r="148" spans="1:7" ht="17.25">
      <c r="A148" s="20"/>
      <c r="B148" s="21">
        <v>14</v>
      </c>
      <c r="C148" s="22">
        <v>1</v>
      </c>
      <c r="D148" s="23">
        <v>195.91</v>
      </c>
      <c r="E148" s="24">
        <v>240000</v>
      </c>
      <c r="F148" s="24">
        <f t="shared" si="6"/>
        <v>47018400</v>
      </c>
      <c r="G148" s="20"/>
    </row>
    <row r="149" spans="1:7" ht="17.25">
      <c r="A149" s="20"/>
      <c r="B149" s="21">
        <v>15</v>
      </c>
      <c r="C149" s="22">
        <v>1</v>
      </c>
      <c r="D149" s="23">
        <v>196.16</v>
      </c>
      <c r="E149" s="24">
        <v>240000</v>
      </c>
      <c r="F149" s="24">
        <f t="shared" si="6"/>
        <v>47078400</v>
      </c>
      <c r="G149" s="20"/>
    </row>
    <row r="150" spans="1:7" ht="17.25">
      <c r="A150" s="20"/>
      <c r="B150" s="21">
        <v>16</v>
      </c>
      <c r="C150" s="22">
        <v>1</v>
      </c>
      <c r="D150" s="23">
        <v>197.97</v>
      </c>
      <c r="E150" s="24">
        <v>240000</v>
      </c>
      <c r="F150" s="24">
        <f t="shared" si="6"/>
        <v>47512800</v>
      </c>
      <c r="G150" s="20"/>
    </row>
    <row r="151" spans="1:7" ht="17.25">
      <c r="A151" s="20"/>
      <c r="B151" s="21">
        <v>17</v>
      </c>
      <c r="C151" s="22">
        <v>1</v>
      </c>
      <c r="D151" s="23">
        <v>200.48</v>
      </c>
      <c r="E151" s="24">
        <v>240000</v>
      </c>
      <c r="F151" s="24">
        <f t="shared" si="6"/>
        <v>48115200</v>
      </c>
      <c r="G151" s="20"/>
    </row>
    <row r="152" spans="1:7" ht="17.25">
      <c r="A152" s="20"/>
      <c r="B152" s="21">
        <v>18</v>
      </c>
      <c r="C152" s="22">
        <v>1</v>
      </c>
      <c r="D152" s="23">
        <v>202.99</v>
      </c>
      <c r="E152" s="24">
        <v>240000</v>
      </c>
      <c r="F152" s="24">
        <f t="shared" si="6"/>
        <v>48717600</v>
      </c>
      <c r="G152" s="20"/>
    </row>
    <row r="153" spans="1:7" ht="17.25">
      <c r="A153" s="20"/>
      <c r="B153" s="21">
        <v>19</v>
      </c>
      <c r="C153" s="22">
        <v>1</v>
      </c>
      <c r="D153" s="23">
        <v>203.81</v>
      </c>
      <c r="E153" s="24">
        <v>240000</v>
      </c>
      <c r="F153" s="24">
        <f t="shared" si="6"/>
        <v>48914400</v>
      </c>
      <c r="G153" s="20"/>
    </row>
    <row r="154" spans="1:7" ht="17.25">
      <c r="A154" s="20"/>
      <c r="B154" s="21">
        <v>20</v>
      </c>
      <c r="C154" s="22">
        <v>1</v>
      </c>
      <c r="D154" s="23">
        <v>203.03</v>
      </c>
      <c r="E154" s="24">
        <v>240000</v>
      </c>
      <c r="F154" s="24">
        <f t="shared" si="6"/>
        <v>48727200</v>
      </c>
      <c r="G154" s="20"/>
    </row>
    <row r="155" spans="1:7" ht="17.25">
      <c r="A155" s="20"/>
      <c r="B155" s="21">
        <v>21</v>
      </c>
      <c r="C155" s="22">
        <v>1</v>
      </c>
      <c r="D155" s="23">
        <v>202.23</v>
      </c>
      <c r="E155" s="24">
        <v>240000</v>
      </c>
      <c r="F155" s="24">
        <f t="shared" si="6"/>
        <v>48535200</v>
      </c>
      <c r="G155" s="20"/>
    </row>
    <row r="156" spans="1:7" ht="17.25">
      <c r="A156" s="20"/>
      <c r="B156" s="21">
        <v>22</v>
      </c>
      <c r="C156" s="22">
        <v>1</v>
      </c>
      <c r="D156" s="23">
        <v>201.67</v>
      </c>
      <c r="E156" s="24">
        <v>240000</v>
      </c>
      <c r="F156" s="24">
        <f t="shared" si="6"/>
        <v>48400800</v>
      </c>
      <c r="G156" s="20"/>
    </row>
    <row r="157" spans="1:7" ht="17.25">
      <c r="A157" s="20"/>
      <c r="B157" s="21">
        <v>23</v>
      </c>
      <c r="C157" s="22">
        <v>1</v>
      </c>
      <c r="D157" s="23">
        <v>202.97</v>
      </c>
      <c r="E157" s="24">
        <v>240000</v>
      </c>
      <c r="F157" s="24">
        <f t="shared" si="6"/>
        <v>48712800</v>
      </c>
      <c r="G157" s="20"/>
    </row>
    <row r="158" spans="1:7" ht="17.25">
      <c r="A158" s="20"/>
      <c r="B158" s="21">
        <v>24</v>
      </c>
      <c r="C158" s="22">
        <v>1</v>
      </c>
      <c r="D158" s="23">
        <v>127.8</v>
      </c>
      <c r="E158" s="24">
        <f>240000*1.2</f>
        <v>288000</v>
      </c>
      <c r="F158" s="24">
        <f t="shared" si="6"/>
        <v>36806400</v>
      </c>
      <c r="G158" s="20" t="s">
        <v>14</v>
      </c>
    </row>
    <row r="159" spans="1:7" ht="17.25">
      <c r="A159" s="20"/>
      <c r="B159" s="21">
        <v>26</v>
      </c>
      <c r="C159" s="22">
        <v>1</v>
      </c>
      <c r="D159" s="23">
        <v>192.29</v>
      </c>
      <c r="E159" s="24">
        <f>240000*1.2</f>
        <v>288000</v>
      </c>
      <c r="F159" s="24">
        <f t="shared" si="6"/>
        <v>55379520</v>
      </c>
      <c r="G159" s="20" t="s">
        <v>14</v>
      </c>
    </row>
    <row r="160" spans="1:7" ht="17.25">
      <c r="A160" s="20"/>
      <c r="B160" s="21">
        <v>27</v>
      </c>
      <c r="C160" s="22">
        <v>1</v>
      </c>
      <c r="D160" s="23">
        <v>193.02</v>
      </c>
      <c r="E160" s="24">
        <v>240000</v>
      </c>
      <c r="F160" s="24">
        <f t="shared" si="6"/>
        <v>46324800</v>
      </c>
      <c r="G160" s="20"/>
    </row>
    <row r="161" spans="1:7" ht="17.25">
      <c r="A161" s="20"/>
      <c r="B161" s="21">
        <v>28</v>
      </c>
      <c r="C161" s="22">
        <v>1</v>
      </c>
      <c r="D161" s="23">
        <v>193.27</v>
      </c>
      <c r="E161" s="24">
        <v>240000</v>
      </c>
      <c r="F161" s="24">
        <f t="shared" si="6"/>
        <v>46384800</v>
      </c>
      <c r="G161" s="20"/>
    </row>
    <row r="162" spans="1:7" ht="17.25">
      <c r="A162" s="20"/>
      <c r="B162" s="21">
        <v>29</v>
      </c>
      <c r="C162" s="22">
        <v>1</v>
      </c>
      <c r="D162" s="23">
        <v>193.76</v>
      </c>
      <c r="E162" s="24">
        <v>240000</v>
      </c>
      <c r="F162" s="24">
        <f t="shared" si="6"/>
        <v>46502400</v>
      </c>
      <c r="G162" s="20"/>
    </row>
    <row r="163" spans="1:7" ht="17.25">
      <c r="A163" s="20"/>
      <c r="B163" s="21">
        <v>30</v>
      </c>
      <c r="C163" s="22">
        <v>1</v>
      </c>
      <c r="D163" s="23">
        <v>194.25</v>
      </c>
      <c r="E163" s="24">
        <v>240000</v>
      </c>
      <c r="F163" s="24">
        <f t="shared" si="6"/>
        <v>46620000</v>
      </c>
      <c r="G163" s="20"/>
    </row>
    <row r="164" spans="1:7" ht="17.25">
      <c r="A164" s="20"/>
      <c r="B164" s="21">
        <v>31</v>
      </c>
      <c r="C164" s="22">
        <v>1</v>
      </c>
      <c r="D164" s="23">
        <v>194.98</v>
      </c>
      <c r="E164" s="24">
        <v>240000</v>
      </c>
      <c r="F164" s="24">
        <f t="shared" si="6"/>
        <v>46795200</v>
      </c>
      <c r="G164" s="20"/>
    </row>
    <row r="165" spans="1:7" ht="17.25">
      <c r="A165" s="20"/>
      <c r="B165" s="21">
        <v>32</v>
      </c>
      <c r="C165" s="22">
        <v>1</v>
      </c>
      <c r="D165" s="23">
        <v>195.23</v>
      </c>
      <c r="E165" s="24">
        <v>240000</v>
      </c>
      <c r="F165" s="24">
        <f t="shared" si="6"/>
        <v>46855200</v>
      </c>
      <c r="G165" s="20"/>
    </row>
    <row r="166" spans="1:7" ht="17.25">
      <c r="A166" s="20"/>
      <c r="B166" s="21">
        <v>33</v>
      </c>
      <c r="C166" s="22">
        <v>1</v>
      </c>
      <c r="D166" s="23">
        <v>195.72</v>
      </c>
      <c r="E166" s="24">
        <v>240000</v>
      </c>
      <c r="F166" s="24">
        <f t="shared" si="6"/>
        <v>46972800</v>
      </c>
      <c r="G166" s="20"/>
    </row>
    <row r="167" spans="1:7" ht="17.25">
      <c r="A167" s="20"/>
      <c r="B167" s="21">
        <v>34</v>
      </c>
      <c r="C167" s="22">
        <v>1</v>
      </c>
      <c r="D167" s="23">
        <v>196.21</v>
      </c>
      <c r="E167" s="24">
        <v>240000</v>
      </c>
      <c r="F167" s="24">
        <f t="shared" si="6"/>
        <v>47090400</v>
      </c>
      <c r="G167" s="20"/>
    </row>
    <row r="168" spans="1:7" ht="17.25">
      <c r="A168" s="20"/>
      <c r="B168" s="21">
        <v>35</v>
      </c>
      <c r="C168" s="22">
        <v>1</v>
      </c>
      <c r="D168" s="23">
        <v>196.7</v>
      </c>
      <c r="E168" s="24">
        <v>240000</v>
      </c>
      <c r="F168" s="24">
        <f t="shared" si="6"/>
        <v>47208000</v>
      </c>
      <c r="G168" s="20"/>
    </row>
    <row r="169" spans="1:7" ht="17.25">
      <c r="A169" s="20"/>
      <c r="B169" s="21">
        <v>36</v>
      </c>
      <c r="C169" s="22">
        <v>1</v>
      </c>
      <c r="D169" s="23">
        <v>197.44</v>
      </c>
      <c r="E169" s="24">
        <v>240000</v>
      </c>
      <c r="F169" s="24">
        <f t="shared" si="6"/>
        <v>47385600</v>
      </c>
      <c r="G169" s="20"/>
    </row>
    <row r="170" spans="1:7" ht="17.25">
      <c r="A170" s="20"/>
      <c r="B170" s="21">
        <v>37</v>
      </c>
      <c r="C170" s="22">
        <v>1</v>
      </c>
      <c r="D170" s="23">
        <v>197.68</v>
      </c>
      <c r="E170" s="24">
        <v>240000</v>
      </c>
      <c r="F170" s="24">
        <f t="shared" si="6"/>
        <v>47443200</v>
      </c>
      <c r="G170" s="20"/>
    </row>
    <row r="171" spans="1:7" ht="17.25">
      <c r="A171" s="20"/>
      <c r="B171" s="21">
        <v>38</v>
      </c>
      <c r="C171" s="22">
        <v>1</v>
      </c>
      <c r="D171" s="23">
        <v>198.17</v>
      </c>
      <c r="E171" s="24">
        <v>240000</v>
      </c>
      <c r="F171" s="24">
        <f t="shared" si="6"/>
        <v>47560800</v>
      </c>
      <c r="G171" s="20"/>
    </row>
    <row r="172" spans="1:7" ht="17.25">
      <c r="A172" s="20"/>
      <c r="B172" s="21">
        <v>39</v>
      </c>
      <c r="C172" s="22">
        <v>1</v>
      </c>
      <c r="D172" s="23">
        <v>198.66</v>
      </c>
      <c r="E172" s="24">
        <v>240000</v>
      </c>
      <c r="F172" s="24">
        <f t="shared" si="6"/>
        <v>47678400</v>
      </c>
      <c r="G172" s="20"/>
    </row>
    <row r="173" spans="1:7" ht="17.25">
      <c r="A173" s="20"/>
      <c r="B173" s="21">
        <v>40</v>
      </c>
      <c r="C173" s="22">
        <v>1</v>
      </c>
      <c r="D173" s="23">
        <v>199.16</v>
      </c>
      <c r="E173" s="24">
        <v>240000</v>
      </c>
      <c r="F173" s="24">
        <f t="shared" si="6"/>
        <v>47798400</v>
      </c>
      <c r="G173" s="20"/>
    </row>
    <row r="174" spans="1:7" ht="17.25">
      <c r="A174" s="20"/>
      <c r="B174" s="21">
        <v>41</v>
      </c>
      <c r="C174" s="22">
        <v>1</v>
      </c>
      <c r="D174" s="23">
        <v>199.65</v>
      </c>
      <c r="E174" s="24">
        <v>240000</v>
      </c>
      <c r="F174" s="24">
        <f t="shared" si="6"/>
        <v>47916000</v>
      </c>
      <c r="G174" s="20"/>
    </row>
    <row r="175" spans="1:7" ht="17.25">
      <c r="A175" s="20"/>
      <c r="B175" s="21">
        <v>42</v>
      </c>
      <c r="C175" s="22">
        <v>1</v>
      </c>
      <c r="D175" s="23">
        <v>202.14</v>
      </c>
      <c r="E175" s="24">
        <v>240000</v>
      </c>
      <c r="F175" s="24">
        <f t="shared" si="6"/>
        <v>48513600</v>
      </c>
      <c r="G175" s="20"/>
    </row>
    <row r="176" spans="1:7" ht="17.25">
      <c r="A176" s="20"/>
      <c r="B176" s="21">
        <v>43</v>
      </c>
      <c r="C176" s="22">
        <v>1</v>
      </c>
      <c r="D176" s="23">
        <v>200.63</v>
      </c>
      <c r="E176" s="24">
        <v>240000</v>
      </c>
      <c r="F176" s="24">
        <f t="shared" si="6"/>
        <v>48151200</v>
      </c>
      <c r="G176" s="20"/>
    </row>
    <row r="177" spans="1:7" ht="17.25">
      <c r="A177" s="20"/>
      <c r="B177" s="21">
        <v>44</v>
      </c>
      <c r="C177" s="22">
        <v>1</v>
      </c>
      <c r="D177" s="23">
        <v>201.12</v>
      </c>
      <c r="E177" s="24">
        <v>240000</v>
      </c>
      <c r="F177" s="24">
        <f t="shared" si="6"/>
        <v>48268800</v>
      </c>
      <c r="G177" s="20"/>
    </row>
    <row r="178" spans="1:7" ht="17.25">
      <c r="A178" s="20"/>
      <c r="B178" s="21">
        <v>45</v>
      </c>
      <c r="C178" s="22">
        <v>1</v>
      </c>
      <c r="D178" s="23">
        <v>201.61</v>
      </c>
      <c r="E178" s="24">
        <v>240000</v>
      </c>
      <c r="F178" s="24">
        <f t="shared" si="6"/>
        <v>48386400</v>
      </c>
      <c r="G178" s="20"/>
    </row>
    <row r="179" spans="1:7" ht="17.25">
      <c r="A179" s="20"/>
      <c r="B179" s="21">
        <v>46</v>
      </c>
      <c r="C179" s="22">
        <v>1</v>
      </c>
      <c r="D179" s="23">
        <v>201.97</v>
      </c>
      <c r="E179" s="24">
        <v>240000</v>
      </c>
      <c r="F179" s="24">
        <f t="shared" si="6"/>
        <v>48472800</v>
      </c>
      <c r="G179" s="20"/>
    </row>
    <row r="180" spans="1:7" ht="17.25">
      <c r="A180" s="20"/>
      <c r="B180" s="21">
        <v>47</v>
      </c>
      <c r="C180" s="22">
        <v>1</v>
      </c>
      <c r="D180" s="23">
        <v>202.59</v>
      </c>
      <c r="E180" s="24">
        <v>240000</v>
      </c>
      <c r="F180" s="24">
        <f t="shared" si="6"/>
        <v>48621600</v>
      </c>
      <c r="G180" s="20"/>
    </row>
    <row r="181" spans="1:7" ht="17.25">
      <c r="A181" s="20"/>
      <c r="B181" s="21">
        <v>48</v>
      </c>
      <c r="C181" s="22">
        <v>1</v>
      </c>
      <c r="D181" s="23">
        <v>160.81</v>
      </c>
      <c r="E181" s="24">
        <f>240000*1.2</f>
        <v>288000</v>
      </c>
      <c r="F181" s="24">
        <f t="shared" si="6"/>
        <v>46313280</v>
      </c>
      <c r="G181" s="20" t="s">
        <v>14</v>
      </c>
    </row>
    <row r="182" spans="1:7" s="15" customFormat="1" ht="18">
      <c r="A182" s="9" t="s">
        <v>24</v>
      </c>
      <c r="B182" s="9"/>
      <c r="C182" s="16">
        <f>SUM(C183:C222)</f>
        <v>40</v>
      </c>
      <c r="D182" s="17">
        <f>SUM(D183:D222)</f>
        <v>8053.129999999997</v>
      </c>
      <c r="E182" s="24"/>
      <c r="F182" s="19">
        <f>SUM(F183:F222)</f>
        <v>1955620800</v>
      </c>
      <c r="G182" s="14"/>
    </row>
    <row r="183" spans="1:7" ht="17.25">
      <c r="A183" s="20"/>
      <c r="B183" s="21" t="s">
        <v>1</v>
      </c>
      <c r="C183" s="22">
        <v>1</v>
      </c>
      <c r="D183" s="23">
        <v>212.17</v>
      </c>
      <c r="E183" s="24">
        <v>240000</v>
      </c>
      <c r="F183" s="24">
        <f>E183*D183</f>
        <v>50920800</v>
      </c>
      <c r="G183" s="20"/>
    </row>
    <row r="184" spans="1:7" ht="17.25">
      <c r="A184" s="20"/>
      <c r="B184" s="21" t="s">
        <v>2</v>
      </c>
      <c r="C184" s="22">
        <v>1</v>
      </c>
      <c r="D184" s="23">
        <v>197.44</v>
      </c>
      <c r="E184" s="24">
        <v>240000</v>
      </c>
      <c r="F184" s="24">
        <f aca="true" t="shared" si="7" ref="F184:F222">E184*D184</f>
        <v>47385600</v>
      </c>
      <c r="G184" s="20"/>
    </row>
    <row r="185" spans="1:7" ht="17.25">
      <c r="A185" s="20"/>
      <c r="B185" s="21" t="s">
        <v>3</v>
      </c>
      <c r="C185" s="22">
        <v>1</v>
      </c>
      <c r="D185" s="23">
        <v>196.79</v>
      </c>
      <c r="E185" s="24">
        <v>240000</v>
      </c>
      <c r="F185" s="24">
        <f t="shared" si="7"/>
        <v>47229600</v>
      </c>
      <c r="G185" s="20"/>
    </row>
    <row r="186" spans="1:7" ht="14.25" customHeight="1">
      <c r="A186" s="20"/>
      <c r="B186" s="21" t="s">
        <v>4</v>
      </c>
      <c r="C186" s="22">
        <v>1</v>
      </c>
      <c r="D186" s="23">
        <v>196.62</v>
      </c>
      <c r="E186" s="24">
        <v>240000</v>
      </c>
      <c r="F186" s="24">
        <f t="shared" si="7"/>
        <v>47188800</v>
      </c>
      <c r="G186" s="20"/>
    </row>
    <row r="187" spans="1:7" ht="14.25" customHeight="1">
      <c r="A187" s="20"/>
      <c r="B187" s="21" t="s">
        <v>5</v>
      </c>
      <c r="C187" s="22">
        <v>1</v>
      </c>
      <c r="D187" s="23">
        <v>196.12</v>
      </c>
      <c r="E187" s="24">
        <v>240000</v>
      </c>
      <c r="F187" s="24">
        <f t="shared" si="7"/>
        <v>47068800</v>
      </c>
      <c r="G187" s="20"/>
    </row>
    <row r="188" spans="1:7" ht="14.25" customHeight="1">
      <c r="A188" s="20"/>
      <c r="B188" s="21" t="s">
        <v>6</v>
      </c>
      <c r="C188" s="22">
        <v>1</v>
      </c>
      <c r="D188" s="23">
        <v>195.89</v>
      </c>
      <c r="E188" s="24">
        <v>240000</v>
      </c>
      <c r="F188" s="24">
        <f t="shared" si="7"/>
        <v>47013600</v>
      </c>
      <c r="G188" s="20"/>
    </row>
    <row r="189" spans="1:7" ht="14.25" customHeight="1">
      <c r="A189" s="20"/>
      <c r="B189" s="21" t="s">
        <v>7</v>
      </c>
      <c r="C189" s="22">
        <v>1</v>
      </c>
      <c r="D189" s="23">
        <v>195.2</v>
      </c>
      <c r="E189" s="24">
        <v>240000</v>
      </c>
      <c r="F189" s="24">
        <f t="shared" si="7"/>
        <v>46848000</v>
      </c>
      <c r="G189" s="20"/>
    </row>
    <row r="190" spans="1:7" ht="14.25" customHeight="1">
      <c r="A190" s="20"/>
      <c r="B190" s="21" t="s">
        <v>8</v>
      </c>
      <c r="C190" s="22">
        <v>1</v>
      </c>
      <c r="D190" s="23">
        <v>194.37</v>
      </c>
      <c r="E190" s="24">
        <v>240000</v>
      </c>
      <c r="F190" s="24">
        <f t="shared" si="7"/>
        <v>46648800</v>
      </c>
      <c r="G190" s="20"/>
    </row>
    <row r="191" spans="1:7" ht="14.25" customHeight="1">
      <c r="A191" s="20"/>
      <c r="B191" s="21" t="s">
        <v>9</v>
      </c>
      <c r="C191" s="22">
        <v>1</v>
      </c>
      <c r="D191" s="23">
        <v>193.57</v>
      </c>
      <c r="E191" s="24">
        <v>240000</v>
      </c>
      <c r="F191" s="24">
        <f t="shared" si="7"/>
        <v>46456800</v>
      </c>
      <c r="G191" s="20"/>
    </row>
    <row r="192" spans="1:7" ht="14.25" customHeight="1">
      <c r="A192" s="20"/>
      <c r="B192" s="21">
        <v>10</v>
      </c>
      <c r="C192" s="22">
        <v>1</v>
      </c>
      <c r="D192" s="23">
        <v>193.39</v>
      </c>
      <c r="E192" s="24">
        <v>240000</v>
      </c>
      <c r="F192" s="24">
        <f t="shared" si="7"/>
        <v>46413600</v>
      </c>
      <c r="G192" s="20"/>
    </row>
    <row r="193" spans="1:7" ht="14.25" customHeight="1">
      <c r="A193" s="20"/>
      <c r="B193" s="21">
        <v>11</v>
      </c>
      <c r="C193" s="22">
        <v>1</v>
      </c>
      <c r="D193" s="23">
        <v>193.21</v>
      </c>
      <c r="E193" s="24">
        <v>240000</v>
      </c>
      <c r="F193" s="24">
        <f t="shared" si="7"/>
        <v>46370400</v>
      </c>
      <c r="G193" s="20"/>
    </row>
    <row r="194" spans="1:7" ht="14.25" customHeight="1">
      <c r="A194" s="20"/>
      <c r="B194" s="21">
        <v>12</v>
      </c>
      <c r="C194" s="22">
        <v>1</v>
      </c>
      <c r="D194" s="23">
        <v>193.01</v>
      </c>
      <c r="E194" s="24">
        <v>240000</v>
      </c>
      <c r="F194" s="24">
        <f t="shared" si="7"/>
        <v>46322400</v>
      </c>
      <c r="G194" s="20"/>
    </row>
    <row r="195" spans="1:7" ht="14.25" customHeight="1">
      <c r="A195" s="20"/>
      <c r="B195" s="21">
        <v>13</v>
      </c>
      <c r="C195" s="22">
        <v>1</v>
      </c>
      <c r="D195" s="23">
        <v>194.23</v>
      </c>
      <c r="E195" s="24">
        <v>240000</v>
      </c>
      <c r="F195" s="24">
        <f t="shared" si="7"/>
        <v>46615200</v>
      </c>
      <c r="G195" s="20"/>
    </row>
    <row r="196" spans="1:7" ht="14.25" customHeight="1">
      <c r="A196" s="20"/>
      <c r="B196" s="21">
        <v>14</v>
      </c>
      <c r="C196" s="22">
        <v>1</v>
      </c>
      <c r="D196" s="23">
        <v>194.33</v>
      </c>
      <c r="E196" s="24">
        <v>240000</v>
      </c>
      <c r="F196" s="24">
        <f t="shared" si="7"/>
        <v>46639200</v>
      </c>
      <c r="G196" s="20"/>
    </row>
    <row r="197" spans="1:7" ht="14.25" customHeight="1">
      <c r="A197" s="20"/>
      <c r="B197" s="21">
        <v>15</v>
      </c>
      <c r="C197" s="22">
        <v>1</v>
      </c>
      <c r="D197" s="23">
        <v>195.26</v>
      </c>
      <c r="E197" s="24">
        <v>240000</v>
      </c>
      <c r="F197" s="24">
        <f t="shared" si="7"/>
        <v>46862400</v>
      </c>
      <c r="G197" s="20"/>
    </row>
    <row r="198" spans="1:7" ht="14.25" customHeight="1">
      <c r="A198" s="20"/>
      <c r="B198" s="21">
        <v>16</v>
      </c>
      <c r="C198" s="22">
        <v>1</v>
      </c>
      <c r="D198" s="23">
        <v>196.3</v>
      </c>
      <c r="E198" s="24">
        <v>240000</v>
      </c>
      <c r="F198" s="24">
        <f t="shared" si="7"/>
        <v>47112000</v>
      </c>
      <c r="G198" s="20"/>
    </row>
    <row r="199" spans="1:7" ht="14.25" customHeight="1">
      <c r="A199" s="20"/>
      <c r="B199" s="21">
        <v>17</v>
      </c>
      <c r="C199" s="22">
        <v>1</v>
      </c>
      <c r="D199" s="23">
        <v>197.14</v>
      </c>
      <c r="E199" s="24">
        <v>240000</v>
      </c>
      <c r="F199" s="24">
        <f t="shared" si="7"/>
        <v>47313600</v>
      </c>
      <c r="G199" s="20"/>
    </row>
    <row r="200" spans="1:7" ht="14.25" customHeight="1">
      <c r="A200" s="20"/>
      <c r="B200" s="21">
        <v>18</v>
      </c>
      <c r="C200" s="22">
        <v>1</v>
      </c>
      <c r="D200" s="23">
        <v>197.51</v>
      </c>
      <c r="E200" s="24">
        <v>240000</v>
      </c>
      <c r="F200" s="24">
        <f t="shared" si="7"/>
        <v>47402400</v>
      </c>
      <c r="G200" s="20"/>
    </row>
    <row r="201" spans="1:7" ht="14.25" customHeight="1">
      <c r="A201" s="20"/>
      <c r="B201" s="21">
        <v>19</v>
      </c>
      <c r="C201" s="22">
        <v>1</v>
      </c>
      <c r="D201" s="23">
        <v>198.02</v>
      </c>
      <c r="E201" s="24">
        <v>240000</v>
      </c>
      <c r="F201" s="24">
        <f t="shared" si="7"/>
        <v>47524800</v>
      </c>
      <c r="G201" s="20"/>
    </row>
    <row r="202" spans="1:7" ht="14.25" customHeight="1">
      <c r="A202" s="20"/>
      <c r="B202" s="21">
        <v>20</v>
      </c>
      <c r="C202" s="22">
        <v>1</v>
      </c>
      <c r="D202" s="23">
        <v>233.67</v>
      </c>
      <c r="E202" s="24">
        <f>240000*1.2</f>
        <v>288000</v>
      </c>
      <c r="F202" s="24">
        <f t="shared" si="7"/>
        <v>67296960</v>
      </c>
      <c r="G202" s="20" t="s">
        <v>14</v>
      </c>
    </row>
    <row r="203" spans="1:7" ht="14.25" customHeight="1">
      <c r="A203" s="20"/>
      <c r="B203" s="21">
        <v>21</v>
      </c>
      <c r="C203" s="22">
        <v>1</v>
      </c>
      <c r="D203" s="23">
        <v>218.61</v>
      </c>
      <c r="E203" s="24">
        <v>240000</v>
      </c>
      <c r="F203" s="24">
        <f t="shared" si="7"/>
        <v>52466400</v>
      </c>
      <c r="G203" s="20"/>
    </row>
    <row r="204" spans="1:7" ht="14.25" customHeight="1">
      <c r="A204" s="20"/>
      <c r="B204" s="21">
        <v>22</v>
      </c>
      <c r="C204" s="22">
        <v>1</v>
      </c>
      <c r="D204" s="23">
        <v>204.07</v>
      </c>
      <c r="E204" s="24">
        <v>240000</v>
      </c>
      <c r="F204" s="24">
        <f t="shared" si="7"/>
        <v>48976800</v>
      </c>
      <c r="G204" s="20"/>
    </row>
    <row r="205" spans="1:7" ht="14.25" customHeight="1">
      <c r="A205" s="20"/>
      <c r="B205" s="21">
        <v>23</v>
      </c>
      <c r="C205" s="22">
        <v>1</v>
      </c>
      <c r="D205" s="23">
        <v>203.78</v>
      </c>
      <c r="E205" s="24">
        <v>240000</v>
      </c>
      <c r="F205" s="24">
        <f t="shared" si="7"/>
        <v>48907200</v>
      </c>
      <c r="G205" s="20"/>
    </row>
    <row r="206" spans="1:7" ht="14.25" customHeight="1">
      <c r="A206" s="20"/>
      <c r="B206" s="21">
        <v>24</v>
      </c>
      <c r="C206" s="22">
        <v>1</v>
      </c>
      <c r="D206" s="23">
        <v>203.5</v>
      </c>
      <c r="E206" s="24">
        <v>240000</v>
      </c>
      <c r="F206" s="24">
        <f t="shared" si="7"/>
        <v>48840000</v>
      </c>
      <c r="G206" s="20"/>
    </row>
    <row r="207" spans="1:7" ht="14.25" customHeight="1">
      <c r="A207" s="20"/>
      <c r="B207" s="21">
        <v>25</v>
      </c>
      <c r="C207" s="22">
        <v>1</v>
      </c>
      <c r="D207" s="23">
        <v>203.08</v>
      </c>
      <c r="E207" s="24">
        <v>240000</v>
      </c>
      <c r="F207" s="24">
        <f t="shared" si="7"/>
        <v>48739200</v>
      </c>
      <c r="G207" s="20"/>
    </row>
    <row r="208" spans="1:7" ht="14.25" customHeight="1">
      <c r="A208" s="20"/>
      <c r="B208" s="21">
        <v>26</v>
      </c>
      <c r="C208" s="22">
        <v>1</v>
      </c>
      <c r="D208" s="23">
        <v>203.08</v>
      </c>
      <c r="E208" s="24">
        <v>240000</v>
      </c>
      <c r="F208" s="24">
        <f t="shared" si="7"/>
        <v>48739200</v>
      </c>
      <c r="G208" s="20"/>
    </row>
    <row r="209" spans="1:7" ht="14.25" customHeight="1">
      <c r="A209" s="20"/>
      <c r="B209" s="21">
        <v>27</v>
      </c>
      <c r="C209" s="22">
        <v>1</v>
      </c>
      <c r="D209" s="23">
        <v>202.37</v>
      </c>
      <c r="E209" s="24">
        <v>240000</v>
      </c>
      <c r="F209" s="24">
        <f t="shared" si="7"/>
        <v>48568800</v>
      </c>
      <c r="G209" s="20"/>
    </row>
    <row r="210" spans="1:7" ht="14.25" customHeight="1">
      <c r="A210" s="20"/>
      <c r="B210" s="21">
        <v>28</v>
      </c>
      <c r="C210" s="22">
        <v>1</v>
      </c>
      <c r="D210" s="23">
        <v>202.23</v>
      </c>
      <c r="E210" s="24">
        <v>240000</v>
      </c>
      <c r="F210" s="24">
        <f t="shared" si="7"/>
        <v>48535200</v>
      </c>
      <c r="G210" s="20"/>
    </row>
    <row r="211" spans="1:7" ht="14.25" customHeight="1">
      <c r="A211" s="20"/>
      <c r="B211" s="21">
        <v>29</v>
      </c>
      <c r="C211" s="22">
        <v>1</v>
      </c>
      <c r="D211" s="23">
        <v>202.52</v>
      </c>
      <c r="E211" s="24">
        <v>240000</v>
      </c>
      <c r="F211" s="24">
        <f t="shared" si="7"/>
        <v>48604800</v>
      </c>
      <c r="G211" s="20"/>
    </row>
    <row r="212" spans="1:7" ht="14.25" customHeight="1">
      <c r="A212" s="20"/>
      <c r="B212" s="21">
        <v>30</v>
      </c>
      <c r="C212" s="22">
        <v>1</v>
      </c>
      <c r="D212" s="23">
        <v>200.95</v>
      </c>
      <c r="E212" s="24">
        <v>240000</v>
      </c>
      <c r="F212" s="24">
        <f t="shared" si="7"/>
        <v>48228000</v>
      </c>
      <c r="G212" s="20"/>
    </row>
    <row r="213" spans="1:7" ht="17.25">
      <c r="A213" s="20"/>
      <c r="B213" s="21">
        <v>31</v>
      </c>
      <c r="C213" s="22">
        <v>1</v>
      </c>
      <c r="D213" s="23">
        <v>201.25</v>
      </c>
      <c r="E213" s="24">
        <v>240000</v>
      </c>
      <c r="F213" s="24">
        <f t="shared" si="7"/>
        <v>48300000</v>
      </c>
      <c r="G213" s="20"/>
    </row>
    <row r="214" spans="1:7" ht="17.25">
      <c r="A214" s="20"/>
      <c r="B214" s="21">
        <v>32</v>
      </c>
      <c r="C214" s="22">
        <v>1</v>
      </c>
      <c r="D214" s="23">
        <v>201.11</v>
      </c>
      <c r="E214" s="24">
        <v>240000</v>
      </c>
      <c r="F214" s="24">
        <f t="shared" si="7"/>
        <v>48266400</v>
      </c>
      <c r="G214" s="20"/>
    </row>
    <row r="215" spans="1:7" ht="17.25">
      <c r="A215" s="20"/>
      <c r="B215" s="21">
        <v>33</v>
      </c>
      <c r="C215" s="22">
        <v>1</v>
      </c>
      <c r="D215" s="23">
        <v>200.82</v>
      </c>
      <c r="E215" s="24">
        <v>240000</v>
      </c>
      <c r="F215" s="24">
        <f t="shared" si="7"/>
        <v>48196800</v>
      </c>
      <c r="G215" s="20"/>
    </row>
    <row r="216" spans="1:7" ht="17.25">
      <c r="A216" s="20"/>
      <c r="B216" s="21">
        <v>34</v>
      </c>
      <c r="C216" s="22">
        <v>1</v>
      </c>
      <c r="D216" s="23">
        <v>200.54</v>
      </c>
      <c r="E216" s="24">
        <v>240000</v>
      </c>
      <c r="F216" s="24">
        <f t="shared" si="7"/>
        <v>48129600</v>
      </c>
      <c r="G216" s="20"/>
    </row>
    <row r="217" spans="1:7" ht="17.25">
      <c r="A217" s="20"/>
      <c r="B217" s="21">
        <v>35</v>
      </c>
      <c r="C217" s="22">
        <v>1</v>
      </c>
      <c r="D217" s="23">
        <v>200.12</v>
      </c>
      <c r="E217" s="24">
        <v>240000</v>
      </c>
      <c r="F217" s="24">
        <f t="shared" si="7"/>
        <v>48028800</v>
      </c>
      <c r="G217" s="20"/>
    </row>
    <row r="218" spans="1:7" ht="17.25">
      <c r="A218" s="20"/>
      <c r="B218" s="21">
        <v>36</v>
      </c>
      <c r="C218" s="22">
        <v>1</v>
      </c>
      <c r="D218" s="23">
        <v>199.84</v>
      </c>
      <c r="E218" s="24">
        <v>240000</v>
      </c>
      <c r="F218" s="24">
        <f t="shared" si="7"/>
        <v>47961600</v>
      </c>
      <c r="G218" s="20"/>
    </row>
    <row r="219" spans="1:7" ht="17.25">
      <c r="A219" s="20"/>
      <c r="B219" s="21">
        <v>37</v>
      </c>
      <c r="C219" s="22">
        <v>1</v>
      </c>
      <c r="D219" s="23">
        <v>199.7</v>
      </c>
      <c r="E219" s="24">
        <v>240000</v>
      </c>
      <c r="F219" s="24">
        <f t="shared" si="7"/>
        <v>47928000</v>
      </c>
      <c r="G219" s="20"/>
    </row>
    <row r="220" spans="1:7" ht="17.25">
      <c r="A220" s="20"/>
      <c r="B220" s="21">
        <v>38</v>
      </c>
      <c r="C220" s="22">
        <v>1</v>
      </c>
      <c r="D220" s="23">
        <v>199.41</v>
      </c>
      <c r="E220" s="24">
        <v>240000</v>
      </c>
      <c r="F220" s="24">
        <f t="shared" si="7"/>
        <v>47858400</v>
      </c>
      <c r="G220" s="20"/>
    </row>
    <row r="221" spans="1:7" ht="17.25">
      <c r="A221" s="20"/>
      <c r="B221" s="21">
        <v>39</v>
      </c>
      <c r="C221" s="22">
        <v>1</v>
      </c>
      <c r="D221" s="23">
        <v>199.13</v>
      </c>
      <c r="E221" s="24">
        <v>240000</v>
      </c>
      <c r="F221" s="24">
        <f t="shared" si="7"/>
        <v>47791200</v>
      </c>
      <c r="G221" s="20"/>
    </row>
    <row r="222" spans="1:7" ht="17.25">
      <c r="A222" s="20"/>
      <c r="B222" s="21">
        <v>40</v>
      </c>
      <c r="C222" s="22">
        <v>1</v>
      </c>
      <c r="D222" s="23">
        <v>242.78</v>
      </c>
      <c r="E222" s="24">
        <f>240000*1.2</f>
        <v>288000</v>
      </c>
      <c r="F222" s="24">
        <f t="shared" si="7"/>
        <v>69920640</v>
      </c>
      <c r="G222" s="20" t="s">
        <v>14</v>
      </c>
    </row>
    <row r="223" spans="1:7" s="36" customFormat="1" ht="21.75" customHeight="1">
      <c r="A223" s="31" t="s">
        <v>15</v>
      </c>
      <c r="B223" s="31"/>
      <c r="C223" s="32">
        <f>SUM(C89,C25,C5)</f>
        <v>261</v>
      </c>
      <c r="D223" s="33" t="s">
        <v>0</v>
      </c>
      <c r="E223" s="33"/>
      <c r="F223" s="34">
        <f>SUM(F89,F25,F5)</f>
        <v>21617256300</v>
      </c>
      <c r="G223" s="35"/>
    </row>
    <row r="224" spans="1:7" ht="21" customHeight="1">
      <c r="A224" s="37" t="s">
        <v>38</v>
      </c>
      <c r="B224" s="37"/>
      <c r="C224" s="37"/>
      <c r="D224" s="37"/>
      <c r="E224" s="37"/>
      <c r="F224" s="37"/>
      <c r="G224" s="37"/>
    </row>
    <row r="225" ht="18">
      <c r="F225" s="42"/>
    </row>
    <row r="226" spans="8:11" ht="17.25">
      <c r="H226" s="41">
        <f>1.2*E222*D222</f>
        <v>83904768</v>
      </c>
      <c r="I226" s="41"/>
      <c r="J226" s="41"/>
      <c r="K226" s="41"/>
    </row>
    <row r="227" spans="8:11" ht="17.25">
      <c r="H227" s="41">
        <f>0.2*E222*D222</f>
        <v>13984128</v>
      </c>
      <c r="I227" s="41"/>
      <c r="J227" s="41"/>
      <c r="K227" s="41"/>
    </row>
    <row r="228" spans="8:11" ht="17.25">
      <c r="H228" s="41">
        <f>F222*1.2</f>
        <v>83904768</v>
      </c>
      <c r="I228" s="41"/>
      <c r="J228" s="41"/>
      <c r="K228" s="41"/>
    </row>
    <row r="229" spans="8:11" ht="17.25">
      <c r="H229" s="41">
        <f>0.2*(F222+F202+F181+F159+F158+F136+F134+F113+F91+F68+F46+F31+F27+F20+F7)</f>
        <v>260289960</v>
      </c>
      <c r="I229" s="41"/>
      <c r="J229" s="41"/>
      <c r="K229" s="41"/>
    </row>
    <row r="230" spans="8:11" ht="17.25">
      <c r="H230" s="41">
        <v>21400348000</v>
      </c>
      <c r="I230" s="41"/>
      <c r="J230" s="41"/>
      <c r="K230" s="41"/>
    </row>
    <row r="231" spans="8:11" ht="18">
      <c r="H231" s="43">
        <f>H230+H229</f>
        <v>21660637960</v>
      </c>
      <c r="I231" s="43"/>
      <c r="J231" s="43"/>
      <c r="K231" s="43"/>
    </row>
    <row r="232" spans="8:11" ht="18">
      <c r="H232" s="43"/>
      <c r="I232" s="43"/>
      <c r="J232" s="43"/>
      <c r="K232" s="43"/>
    </row>
    <row r="233" spans="8:11" ht="17.25">
      <c r="H233" s="41">
        <v>69920640</v>
      </c>
      <c r="I233" s="41"/>
      <c r="J233" s="41"/>
      <c r="K233" s="41"/>
    </row>
    <row r="234" spans="8:11" ht="17.25">
      <c r="H234" s="41">
        <v>11653440</v>
      </c>
      <c r="I234" s="41"/>
      <c r="J234" s="41"/>
      <c r="K234" s="41"/>
    </row>
    <row r="235" spans="8:11" ht="17.25">
      <c r="H235" s="41">
        <v>69920640</v>
      </c>
      <c r="I235" s="41"/>
      <c r="J235" s="41"/>
      <c r="K235" s="41"/>
    </row>
    <row r="236" spans="8:11" ht="17.25">
      <c r="H236" s="41">
        <v>216908300</v>
      </c>
      <c r="I236" s="41"/>
      <c r="J236" s="41"/>
      <c r="K236" s="41"/>
    </row>
    <row r="237" spans="8:11" ht="17.25">
      <c r="H237" s="41">
        <v>21400348000</v>
      </c>
      <c r="I237" s="41"/>
      <c r="J237" s="41"/>
      <c r="K237" s="41"/>
    </row>
    <row r="238" spans="8:11" ht="17.25">
      <c r="H238" s="41">
        <v>21617256300</v>
      </c>
      <c r="I238" s="41"/>
      <c r="J238" s="41"/>
      <c r="K238" s="41"/>
    </row>
    <row r="239" spans="8:11" ht="17.25">
      <c r="H239" s="41"/>
      <c r="I239" s="41"/>
      <c r="J239" s="41"/>
      <c r="K239" s="41"/>
    </row>
    <row r="240" spans="8:11" ht="17.25">
      <c r="H240" s="41">
        <f>F223-21400348000</f>
        <v>216908300</v>
      </c>
      <c r="I240" s="41"/>
      <c r="J240" s="41"/>
      <c r="K240" s="41"/>
    </row>
  </sheetData>
  <mergeCells count="18">
    <mergeCell ref="A25:B25"/>
    <mergeCell ref="A26:B26"/>
    <mergeCell ref="A32:B32"/>
    <mergeCell ref="A23:B23"/>
    <mergeCell ref="A45:B45"/>
    <mergeCell ref="A69:B69"/>
    <mergeCell ref="A89:B89"/>
    <mergeCell ref="A90:B90"/>
    <mergeCell ref="A224:G224"/>
    <mergeCell ref="A6:B6"/>
    <mergeCell ref="A19:B19"/>
    <mergeCell ref="A1:G1"/>
    <mergeCell ref="A2:G2"/>
    <mergeCell ref="A5:B5"/>
    <mergeCell ref="A114:B114"/>
    <mergeCell ref="A135:B135"/>
    <mergeCell ref="A182:B182"/>
    <mergeCell ref="A223:B223"/>
  </mergeCells>
  <printOptions/>
  <pageMargins left="0.75" right="0.37" top="0.75" bottom="0.5" header="0.25" footer="0.25"/>
  <pageSetup horizontalDpi="600" verticalDpi="600" orientation="portrait" r:id="rId2"/>
  <headerFooter alignWithMargins="0">
    <oddFooter>&amp;C&amp;P/6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client</cp:lastModifiedBy>
  <cp:lastPrinted>2009-07-27T07:38:17Z</cp:lastPrinted>
  <dcterms:created xsi:type="dcterms:W3CDTF">2009-06-22T03:39:11Z</dcterms:created>
  <dcterms:modified xsi:type="dcterms:W3CDTF">2009-08-06T02:44:38Z</dcterms:modified>
  <cp:category/>
  <cp:version/>
  <cp:contentType/>
  <cp:contentStatus/>
</cp:coreProperties>
</file>